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mostu v km..." sheetId="2" r:id="rId2"/>
    <sheet name="SO 02 - Železniční svršek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 mostu v km...'!$C$127:$K$365</definedName>
    <definedName name="_xlnm.Print_Area" localSheetId="1">'SO 01 - Oprava mostu v km...'!$C$4:$J$76,'SO 01 - Oprava mostu v km...'!$C$115:$K$365</definedName>
    <definedName name="_xlnm.Print_Titles" localSheetId="1">'SO 01 - Oprava mostu v km...'!$127:$127</definedName>
    <definedName name="_xlnm._FilterDatabase" localSheetId="2" hidden="1">'SO 02 - Železniční svršek...'!$C$119:$K$166</definedName>
    <definedName name="_xlnm.Print_Area" localSheetId="2">'SO 02 - Železniční svršek...'!$C$4:$J$76,'SO 02 - Železniční svršek...'!$C$107:$K$166</definedName>
    <definedName name="_xlnm.Print_Titles" localSheetId="2">'SO 02 - Železniční svršek...'!$119:$119</definedName>
    <definedName name="_xlnm._FilterDatabase" localSheetId="3" hidden="1">'VRN - Vedlejší rozpočtové...'!$C$121:$K$137</definedName>
    <definedName name="_xlnm.Print_Area" localSheetId="3">'VRN - Vedlejší rozpočtové...'!$C$4:$J$76,'VRN - Vedlejší rozpočtové...'!$C$109:$K$137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R131"/>
  <c r="J37"/>
  <c r="J36"/>
  <c i="1" r="AY97"/>
  <c i="4" r="J35"/>
  <c i="1" r="AX97"/>
  <c i="4"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3" r="J37"/>
  <c r="J36"/>
  <c i="1" r="AY96"/>
  <c i="3" r="J35"/>
  <c i="1" r="AX96"/>
  <c i="3"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1"/>
  <c r="BH161"/>
  <c r="BG161"/>
  <c r="BF161"/>
  <c r="T161"/>
  <c r="R161"/>
  <c r="P161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85"/>
  <c i="2" r="J37"/>
  <c r="J36"/>
  <c i="1" r="AY95"/>
  <c i="2" r="J35"/>
  <c i="1" r="AX95"/>
  <c i="2"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T334"/>
  <c r="R335"/>
  <c r="R334"/>
  <c r="P335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2"/>
  <c r="BH312"/>
  <c r="BG312"/>
  <c r="BF312"/>
  <c r="T312"/>
  <c r="R312"/>
  <c r="P312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0"/>
  <c r="BH270"/>
  <c r="BG270"/>
  <c r="BF270"/>
  <c r="T270"/>
  <c r="R270"/>
  <c r="P270"/>
  <c r="BI268"/>
  <c r="BH268"/>
  <c r="BG268"/>
  <c r="BF268"/>
  <c r="T268"/>
  <c r="R268"/>
  <c r="P268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4" r="BK137"/>
  <c r="J137"/>
  <c r="BK135"/>
  <c r="J135"/>
  <c r="BK133"/>
  <c r="J133"/>
  <c r="BK132"/>
  <c r="J132"/>
  <c r="BK130"/>
  <c r="J130"/>
  <c r="BK129"/>
  <c r="J129"/>
  <c r="BK128"/>
  <c r="BK125"/>
  <c i="3" r="BK165"/>
  <c r="J163"/>
  <c r="J161"/>
  <c r="J154"/>
  <c r="BK145"/>
  <c r="BK143"/>
  <c r="BK142"/>
  <c r="BK141"/>
  <c r="J138"/>
  <c r="J136"/>
  <c r="BK134"/>
  <c r="BK128"/>
  <c r="J126"/>
  <c r="BK123"/>
  <c i="2" r="BK359"/>
  <c r="J357"/>
  <c r="BK352"/>
  <c r="BK346"/>
  <c r="BK332"/>
  <c r="BK331"/>
  <c r="J323"/>
  <c r="BK319"/>
  <c r="BK312"/>
  <c r="BK305"/>
  <c r="J302"/>
  <c r="J300"/>
  <c r="J277"/>
  <c r="BK270"/>
  <c r="J253"/>
  <c r="J251"/>
  <c r="BK241"/>
  <c r="J236"/>
  <c r="BK234"/>
  <c r="BK232"/>
  <c r="BK230"/>
  <c r="J225"/>
  <c r="J216"/>
  <c r="J210"/>
  <c r="BK207"/>
  <c r="BK204"/>
  <c r="J201"/>
  <c r="BK191"/>
  <c r="BK189"/>
  <c r="J185"/>
  <c r="J175"/>
  <c r="BK170"/>
  <c r="BK168"/>
  <c r="BK159"/>
  <c r="BK157"/>
  <c r="J153"/>
  <c r="J147"/>
  <c r="BK145"/>
  <c r="J143"/>
  <c r="BK139"/>
  <c r="BK130"/>
  <c i="1" r="AS94"/>
  <c i="4" r="BK126"/>
  <c i="3" r="BK161"/>
  <c r="J149"/>
  <c r="BK147"/>
  <c r="J143"/>
  <c r="J142"/>
  <c r="J132"/>
  <c r="J130"/>
  <c i="2" r="J359"/>
  <c r="J354"/>
  <c r="BK343"/>
  <c r="J335"/>
  <c r="J329"/>
  <c r="J328"/>
  <c r="BK326"/>
  <c r="J319"/>
  <c r="BK288"/>
  <c r="J284"/>
  <c r="J270"/>
  <c r="J268"/>
  <c r="J261"/>
  <c r="J257"/>
  <c r="BK251"/>
  <c r="J249"/>
  <c r="BK247"/>
  <c r="J245"/>
  <c r="BK243"/>
  <c r="J241"/>
  <c r="BK239"/>
  <c r="J234"/>
  <c r="J230"/>
  <c r="BK227"/>
  <c r="BK222"/>
  <c r="J213"/>
  <c r="J207"/>
  <c r="BK201"/>
  <c r="J198"/>
  <c r="BK194"/>
  <c r="J189"/>
  <c r="BK187"/>
  <c r="J179"/>
  <c r="BK175"/>
  <c r="J173"/>
  <c r="J168"/>
  <c r="J149"/>
  <c r="J139"/>
  <c r="J135"/>
  <c i="4" r="J128"/>
  <c r="J126"/>
  <c r="J125"/>
  <c i="3" r="J165"/>
  <c r="BK163"/>
  <c r="BK154"/>
  <c r="BK151"/>
  <c r="BK149"/>
  <c r="J141"/>
  <c r="BK138"/>
  <c r="BK136"/>
  <c r="BK132"/>
  <c r="BK126"/>
  <c i="2" r="BK365"/>
  <c r="J365"/>
  <c r="BK361"/>
  <c r="J361"/>
  <c r="BK357"/>
  <c r="BK354"/>
  <c r="J352"/>
  <c r="J343"/>
  <c r="BK338"/>
  <c r="BK335"/>
  <c r="J332"/>
  <c r="J331"/>
  <c r="BK329"/>
  <c r="BK328"/>
  <c r="J327"/>
  <c r="BK323"/>
  <c r="J312"/>
  <c r="BK300"/>
  <c r="J294"/>
  <c r="BK292"/>
  <c r="BK284"/>
  <c r="J279"/>
  <c r="BK277"/>
  <c r="J275"/>
  <c r="BK257"/>
  <c r="BK255"/>
  <c r="J247"/>
  <c r="J243"/>
  <c r="BK236"/>
  <c r="J222"/>
  <c r="J218"/>
  <c r="BK216"/>
  <c r="BK213"/>
  <c r="BK198"/>
  <c r="J191"/>
  <c r="BK183"/>
  <c r="BK173"/>
  <c r="J170"/>
  <c r="BK164"/>
  <c r="J164"/>
  <c r="BK161"/>
  <c r="J155"/>
  <c r="BK147"/>
  <c r="J145"/>
  <c r="BK143"/>
  <c r="BK135"/>
  <c r="J130"/>
  <c i="3" r="J151"/>
  <c r="J147"/>
  <c r="J145"/>
  <c r="J134"/>
  <c r="BK130"/>
  <c r="J128"/>
  <c r="J123"/>
  <c i="2" r="J346"/>
  <c r="J338"/>
  <c r="BK327"/>
  <c r="J326"/>
  <c r="J305"/>
  <c r="BK302"/>
  <c r="BK294"/>
  <c r="J292"/>
  <c r="J288"/>
  <c r="BK279"/>
  <c r="BK275"/>
  <c r="BK268"/>
  <c r="BK261"/>
  <c r="J255"/>
  <c r="BK253"/>
  <c r="BK249"/>
  <c r="BK245"/>
  <c r="J239"/>
  <c r="J232"/>
  <c r="J227"/>
  <c r="BK225"/>
  <c r="BK218"/>
  <c r="BK210"/>
  <c r="J204"/>
  <c r="J194"/>
  <c r="J187"/>
  <c r="BK185"/>
  <c r="J183"/>
  <c r="BK179"/>
  <c r="J161"/>
  <c r="J159"/>
  <c r="J157"/>
  <c r="BK155"/>
  <c r="BK153"/>
  <c r="BK149"/>
  <c l="1" r="P129"/>
  <c r="P167"/>
  <c r="T212"/>
  <c r="T197"/>
  <c r="R224"/>
  <c r="R229"/>
  <c r="R325"/>
  <c r="P337"/>
  <c r="P336"/>
  <c r="P360"/>
  <c r="T129"/>
  <c r="T167"/>
  <c r="P212"/>
  <c r="P197"/>
  <c r="BK224"/>
  <c r="J224"/>
  <c r="J102"/>
  <c r="T224"/>
  <c r="P229"/>
  <c r="P325"/>
  <c r="BK337"/>
  <c r="BK336"/>
  <c r="J336"/>
  <c r="J106"/>
  <c r="BK360"/>
  <c r="J360"/>
  <c r="J108"/>
  <c i="3" r="BK122"/>
  <c r="J122"/>
  <c r="J98"/>
  <c r="T122"/>
  <c r="T121"/>
  <c r="R153"/>
  <c i="2" r="BK129"/>
  <c r="J129"/>
  <c r="J97"/>
  <c r="R167"/>
  <c r="R212"/>
  <c r="R197"/>
  <c r="BK229"/>
  <c r="J229"/>
  <c r="J103"/>
  <c r="BK325"/>
  <c r="J325"/>
  <c r="J104"/>
  <c r="R337"/>
  <c r="R336"/>
  <c r="R360"/>
  <c i="3" r="R122"/>
  <c r="R121"/>
  <c r="R120"/>
  <c r="T153"/>
  <c i="2" r="R129"/>
  <c r="BK167"/>
  <c r="J167"/>
  <c r="J99"/>
  <c r="BK212"/>
  <c r="J212"/>
  <c r="J101"/>
  <c r="P224"/>
  <c r="T229"/>
  <c r="T325"/>
  <c r="T337"/>
  <c r="T336"/>
  <c r="T360"/>
  <c i="3" r="P122"/>
  <c r="P121"/>
  <c r="BK153"/>
  <c r="J153"/>
  <c r="J99"/>
  <c r="P153"/>
  <c i="4" r="BK124"/>
  <c r="J124"/>
  <c r="J98"/>
  <c r="P124"/>
  <c r="R124"/>
  <c r="T124"/>
  <c r="BK127"/>
  <c r="J127"/>
  <c r="J99"/>
  <c r="P127"/>
  <c r="R127"/>
  <c r="T127"/>
  <c r="BK131"/>
  <c r="J131"/>
  <c r="J100"/>
  <c r="P131"/>
  <c r="T131"/>
  <c i="2" r="J91"/>
  <c r="J92"/>
  <c r="BE130"/>
  <c r="BE139"/>
  <c r="BE149"/>
  <c r="BE155"/>
  <c r="BE159"/>
  <c r="BE170"/>
  <c r="BE173"/>
  <c r="BE175"/>
  <c r="BE187"/>
  <c r="BE189"/>
  <c r="BE198"/>
  <c r="BE213"/>
  <c r="BE218"/>
  <c r="BE245"/>
  <c r="BE277"/>
  <c r="BE288"/>
  <c r="BE312"/>
  <c r="BE327"/>
  <c r="BE343"/>
  <c r="BE352"/>
  <c r="BK197"/>
  <c r="J197"/>
  <c r="J100"/>
  <c i="3" r="F91"/>
  <c r="E110"/>
  <c r="F117"/>
  <c r="BE123"/>
  <c r="BE128"/>
  <c r="BE134"/>
  <c r="BE136"/>
  <c r="BE141"/>
  <c r="BE142"/>
  <c r="BE143"/>
  <c r="BE147"/>
  <c i="2" r="E85"/>
  <c r="F91"/>
  <c r="F92"/>
  <c r="BE135"/>
  <c r="BE145"/>
  <c r="BE157"/>
  <c r="BE161"/>
  <c r="BE164"/>
  <c r="BE168"/>
  <c r="BE185"/>
  <c r="BE204"/>
  <c r="BE207"/>
  <c r="BE230"/>
  <c r="BE234"/>
  <c r="BE241"/>
  <c r="BE247"/>
  <c r="BE249"/>
  <c r="BE253"/>
  <c r="BE270"/>
  <c r="BE279"/>
  <c r="BE300"/>
  <c r="BE302"/>
  <c r="BE319"/>
  <c r="BE357"/>
  <c r="BE361"/>
  <c r="BE365"/>
  <c i="3" r="J114"/>
  <c r="BE126"/>
  <c r="BE130"/>
  <c r="BE145"/>
  <c i="4" r="E85"/>
  <c r="F91"/>
  <c r="J116"/>
  <c r="F119"/>
  <c r="BE128"/>
  <c i="2" r="J89"/>
  <c r="BE147"/>
  <c r="BE153"/>
  <c r="BE179"/>
  <c r="BE183"/>
  <c r="BE201"/>
  <c r="BE210"/>
  <c r="BE225"/>
  <c r="BE232"/>
  <c r="BE251"/>
  <c r="BE255"/>
  <c r="BE257"/>
  <c r="BE294"/>
  <c r="BE305"/>
  <c r="BE328"/>
  <c r="BE331"/>
  <c r="BE332"/>
  <c r="BK334"/>
  <c r="J334"/>
  <c r="J105"/>
  <c i="3" r="J91"/>
  <c r="BE132"/>
  <c r="BE138"/>
  <c r="BE154"/>
  <c i="4" r="J91"/>
  <c r="J92"/>
  <c r="BE125"/>
  <c i="2" r="BE143"/>
  <c r="BE191"/>
  <c r="BE194"/>
  <c r="BE216"/>
  <c r="BE222"/>
  <c r="BE227"/>
  <c r="BE236"/>
  <c r="BE239"/>
  <c r="BE243"/>
  <c r="BE261"/>
  <c r="BE268"/>
  <c r="BE275"/>
  <c r="BE284"/>
  <c r="BE292"/>
  <c r="BE323"/>
  <c r="BE326"/>
  <c r="BE329"/>
  <c r="BE335"/>
  <c r="BE338"/>
  <c r="BE346"/>
  <c r="BE354"/>
  <c r="BE359"/>
  <c i="3" r="J92"/>
  <c r="BE149"/>
  <c r="BE151"/>
  <c r="BE161"/>
  <c r="BE163"/>
  <c r="BE165"/>
  <c r="BK164"/>
  <c r="J164"/>
  <c r="J100"/>
  <c i="4" r="BE126"/>
  <c r="BE129"/>
  <c r="BE130"/>
  <c r="BE132"/>
  <c r="BE133"/>
  <c r="BE135"/>
  <c r="BE137"/>
  <c r="BK134"/>
  <c r="J134"/>
  <c r="J101"/>
  <c r="BK136"/>
  <c r="J136"/>
  <c r="J102"/>
  <c i="2" r="F35"/>
  <c i="1" r="BB95"/>
  <c i="3" r="F37"/>
  <c i="1" r="BD96"/>
  <c i="4" r="F37"/>
  <c i="1" r="BD97"/>
  <c i="2" r="J34"/>
  <c i="1" r="AW95"/>
  <c i="3" r="J34"/>
  <c i="1" r="AW96"/>
  <c i="3" r="F35"/>
  <c i="1" r="BB96"/>
  <c i="4" r="J34"/>
  <c i="1" r="AW97"/>
  <c i="3" r="F34"/>
  <c i="1" r="BA96"/>
  <c i="2" r="F37"/>
  <c i="1" r="BD95"/>
  <c i="4" r="F36"/>
  <c i="1" r="BC97"/>
  <c i="4" r="F34"/>
  <c i="1" r="BA97"/>
  <c i="2" r="F36"/>
  <c i="1" r="BC95"/>
  <c i="3" r="F36"/>
  <c i="1" r="BC96"/>
  <c i="2" r="F34"/>
  <c i="1" r="BA95"/>
  <c i="4" r="F35"/>
  <c i="1" r="BB97"/>
  <c i="4" l="1" r="R123"/>
  <c r="R122"/>
  <c i="3" r="P120"/>
  <c i="1" r="AU96"/>
  <c i="2" r="R166"/>
  <c i="4" r="T123"/>
  <c r="T122"/>
  <c i="2" r="R128"/>
  <c i="4" r="P123"/>
  <c r="P122"/>
  <c i="1" r="AU97"/>
  <c i="3" r="T120"/>
  <c i="2" r="T166"/>
  <c r="T128"/>
  <c r="P166"/>
  <c r="P128"/>
  <c i="1" r="AU95"/>
  <c i="2" r="BK166"/>
  <c r="J166"/>
  <c r="J98"/>
  <c r="J337"/>
  <c r="J107"/>
  <c i="4" r="BK123"/>
  <c r="J123"/>
  <c r="J97"/>
  <c i="3" r="BK121"/>
  <c r="J121"/>
  <c r="J97"/>
  <c i="1" r="BB94"/>
  <c r="W31"/>
  <c r="BC94"/>
  <c r="W32"/>
  <c i="3" r="F33"/>
  <c i="1" r="AZ96"/>
  <c r="BA94"/>
  <c r="W30"/>
  <c i="4" r="J33"/>
  <c i="1" r="AV97"/>
  <c r="AT97"/>
  <c r="BD94"/>
  <c r="W33"/>
  <c i="2" r="J33"/>
  <c i="1" r="AV95"/>
  <c r="AT95"/>
  <c i="2" r="F33"/>
  <c i="1" r="AZ95"/>
  <c i="3" r="J33"/>
  <c i="1" r="AV96"/>
  <c r="AT96"/>
  <c i="4" r="F33"/>
  <c i="1" r="AZ97"/>
  <c i="2" l="1" r="BK128"/>
  <c r="J128"/>
  <c r="J96"/>
  <c i="3" r="BK120"/>
  <c r="J120"/>
  <c r="J96"/>
  <c i="4" r="BK122"/>
  <c r="J122"/>
  <c r="J96"/>
  <c i="1" r="AU94"/>
  <c r="AX94"/>
  <c r="AZ94"/>
  <c r="AV94"/>
  <c r="AK29"/>
  <c r="AW94"/>
  <c r="AK30"/>
  <c r="AY94"/>
  <c l="1" r="W29"/>
  <c i="3" r="J30"/>
  <c i="1" r="AG96"/>
  <c r="AN96"/>
  <c i="4" r="J30"/>
  <c i="1" r="AG97"/>
  <c r="AN97"/>
  <c r="AT94"/>
  <c i="2" r="J30"/>
  <c i="1" r="AG95"/>
  <c r="AN95"/>
  <c i="2" l="1" r="J39"/>
  <c i="3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<sst xmlns="http://schemas.openxmlformats.org/spreadsheetml/2006/main">
  <si>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</si>
  <si>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</si>
  <si>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</si>
  <si>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</si>
  <si>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</si>
  <si>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{6e22f27c-8752-43c9-b8c3-d2fc119a6dcf}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</si>
  <si>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</si>
  <si>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</si>
  <si>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</si>
  <si>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</si>
  <si>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</si>
  <si>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</si>
  <si>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</si>
  <si>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</si>
  <si>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D19027-05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</si>
  <si>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</si>
  <si>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</si>
  <si>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68,252</t>
  </si>
  <si>
    <t>KSO:</t>
  </si>
  <si>
    <t>CC-CZ:</t>
  </si>
  <si>
    <t>Místo:</t>
  </si>
  <si>
    <t xml:space="preserve"> </t>
  </si>
  <si>
    <t>Datum:</t>
  </si>
  <si>
    <t>24. 2. 2020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</si>
  <si>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</si>
  <si>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</si>
  <si>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</si>
  <si>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</si>
  <si>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</si>
  <si>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</si>
  <si>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</si>
  <si>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</si>
  <si>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</si>
  <si>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</si>
  <si>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</si>
  <si>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</si>
  <si>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</si>
  <si>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</si>
  <si>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</si>
  <si>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</si>
  <si>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</si>
  <si>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</si>
  <si>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</si>
  <si>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</si>
  <si>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</si>
  <si>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</si>
  <si>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</si>
  <si>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</si>
  <si>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</si>
  <si>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</si>
  <si>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</si>
  <si>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</si>
  <si>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</si>
  <si>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</si>
  <si>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</si>
  <si>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</si>
  <si>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</si>
  <si>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</si>
  <si>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</si>
  <si>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</si>
  <si>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</si>
  <si>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</si>
  <si>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</si>
  <si>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</si>
  <si>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</si>
  <si>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</si>
  <si>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</si>
  <si>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</si>
  <si>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</si>
  <si>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</si>
  <si>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</si>
  <si>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</si>
  <si>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</si>
  <si>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</si>
  <si>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</si>
  <si>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</si>
  <si>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</si>
  <si>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</si>
  <si>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</si>
  <si>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</si>
  <si>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</si>
  <si>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{3dcd5738-3391-445c-956c-384095cf1fb9}</t>
  </si>
  <si>
    <t>2</t>
  </si>
  <si>
    <t>SO 02</t>
  </si>
  <si>
    <t>Železniční svršek na mostě v km 68,252</t>
  </si>
  <si>
    <t>{1d64b9fa-91fe-45fa-b4da-d9544b04dfb8}</t>
  </si>
  <si>
    <t>VRN</t>
  </si>
  <si>
    <t>Vedlejší rozpočtové náklady</t>
  </si>
  <si>
    <t>{3cff9046-827d-4c82-8383-4b37cf26dc44}</t>
  </si>
  <si>
    <t>KRYCÍ LIST SOUPISU PRACÍ</t>
  </si>
  <si>
    <t>Objekt:</t>
  </si>
  <si>
    <t>SO 01 - Oprava mostu v km 68,252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</si>
  <si>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</si>
  <si>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</si>
  <si>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</si>
  <si>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</si>
  <si>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</si>
  <si>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</si>
  <si>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</si>
  <si>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</si>
  <si>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</si>
  <si>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</si>
  <si>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</si>
  <si>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</si>
  <si>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</si>
  <si>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</si>
  <si>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</si>
  <si>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</si>
  <si>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</si>
  <si>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</si>
  <si>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</si>
  <si>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</si>
  <si>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</si>
  <si>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</si>
  <si>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</si>
  <si>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</si>
  <si>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</si>
  <si>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</si>
  <si>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</si>
  <si>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</si>
  <si>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</si>
  <si>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</si>
  <si>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</si>
  <si>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</si>
  <si>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</si>
  <si>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</si>
  <si>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</si>
  <si>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</si>
  <si>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2020 01</t>
  </si>
  <si>
    <t>4</t>
  </si>
  <si>
    <t>2101967629</t>
  </si>
  <si>
    <t>VV</t>
  </si>
  <si>
    <t>5m od křídel</t>
  </si>
  <si>
    <t>"Vpravo"5*5+5*5</t>
  </si>
  <si>
    <t>"Vlevo"5*5+5*5</t>
  </si>
  <si>
    <t>Součet</t>
  </si>
  <si>
    <t>121103112</t>
  </si>
  <si>
    <t>Skrývka zemin schopných zúrodnění ve svahu do 1:2</t>
  </si>
  <si>
    <t>m3</t>
  </si>
  <si>
    <t>-834495206</t>
  </si>
  <si>
    <t>"Vpravo"50*0,1</t>
  </si>
  <si>
    <t>"Vlevo"50*0,1</t>
  </si>
  <si>
    <t>3</t>
  </si>
  <si>
    <t>122352501</t>
  </si>
  <si>
    <t>Odkopávky a prokopávky nezapažené pro spodní stavbu železnic v hornině třídy těžitelnosti II, skupiny 4 objem do 100 m3 strojně</t>
  </si>
  <si>
    <t>-1652476566</t>
  </si>
  <si>
    <t>"Výkopy pro plovoucí desku a drenáže"3*5*0,5*0,5*2+(1,2+0,45)/2*5,75*0,75*2</t>
  </si>
  <si>
    <t>"Výkopy za křídly pro dlažbu vpravo i vlevo"4*5*0,35*1,0</t>
  </si>
  <si>
    <t>162751137</t>
  </si>
  <si>
    <t>Vodorovné přemístění do 10000 m výkopku/sypaniny z horniny třídy těžitelnosti II, skupiny 4 a 5</t>
  </si>
  <si>
    <t>1053122990</t>
  </si>
  <si>
    <t>"odvoz na skládku"21,616</t>
  </si>
  <si>
    <t>5</t>
  </si>
  <si>
    <t>171101141</t>
  </si>
  <si>
    <t>Uložení sypaniny do 0,75 m3 násypu na 1 m silnice nebo železnice</t>
  </si>
  <si>
    <t>-452625756</t>
  </si>
  <si>
    <t>"zásyp pod plovoucí desku a kolem drenáže"3*5*0,5*0,5*2+(1,2+0,45)/2*5,75*0,75*2</t>
  </si>
  <si>
    <t>6</t>
  </si>
  <si>
    <t>M</t>
  </si>
  <si>
    <t>583441990</t>
  </si>
  <si>
    <t>štěrkodrť frakce (Olbramovice) 0-63</t>
  </si>
  <si>
    <t>t</t>
  </si>
  <si>
    <t>8</t>
  </si>
  <si>
    <t>-1243048394</t>
  </si>
  <si>
    <t>"zásyp pod plovoucí desku a kolem drenáže"14,6*1,8</t>
  </si>
  <si>
    <t>7</t>
  </si>
  <si>
    <t>171151101</t>
  </si>
  <si>
    <t>Hutnění boků násypů pro jakýkoliv sklon a míru zhutnění svahu</t>
  </si>
  <si>
    <t>1891340168</t>
  </si>
  <si>
    <t>"Vpravo"50</t>
  </si>
  <si>
    <t>"Vlevo"50</t>
  </si>
  <si>
    <t>171201221</t>
  </si>
  <si>
    <t>Poplatek za uložení na skládce (skládkovné) zeminy a kamení kód odpadu 17 05 04</t>
  </si>
  <si>
    <t>702306440</t>
  </si>
  <si>
    <t>21,616*1,8</t>
  </si>
  <si>
    <t>9</t>
  </si>
  <si>
    <t>181006111</t>
  </si>
  <si>
    <t>Rozprostření zemin tl vrstvy do 0,1 m schopných zúrodnění v rovině a sklonu do 1:5</t>
  </si>
  <si>
    <t>-512592471</t>
  </si>
  <si>
    <t>100</t>
  </si>
  <si>
    <t>10</t>
  </si>
  <si>
    <t>181202305</t>
  </si>
  <si>
    <t>Úprava pláně na násypech se zhutněním</t>
  </si>
  <si>
    <t>591475140</t>
  </si>
  <si>
    <t>"zemní pláň" 6,1*6,5*2</t>
  </si>
  <si>
    <t>11</t>
  </si>
  <si>
    <t>182201101</t>
  </si>
  <si>
    <t>Svahování násypů</t>
  </si>
  <si>
    <t>1346936246</t>
  </si>
  <si>
    <t>12</t>
  </si>
  <si>
    <t>183405212</t>
  </si>
  <si>
    <t>Výsev trávníku hydroosevem na hlušinu</t>
  </si>
  <si>
    <t>-1856519041</t>
  </si>
  <si>
    <t>"výsev na upravované části náspu" 100</t>
  </si>
  <si>
    <t>13</t>
  </si>
  <si>
    <t>005724700</t>
  </si>
  <si>
    <t>osivo směs travní univerzál</t>
  </si>
  <si>
    <t>kg</t>
  </si>
  <si>
    <t>-1648261428</t>
  </si>
  <si>
    <t>100*0,025 'Přepočtené koeficientem množství</t>
  </si>
  <si>
    <t>HSV</t>
  </si>
  <si>
    <t>Práce a dodávky HSV</t>
  </si>
  <si>
    <t>Zakládání</t>
  </si>
  <si>
    <t>14</t>
  </si>
  <si>
    <t>212752102</t>
  </si>
  <si>
    <t>Trativod z drenážních trubek korugovaných PE-HD SN 4 perforace 360° včetně lože otevřený výkop DN 150 pro liniové stavby</t>
  </si>
  <si>
    <t>m</t>
  </si>
  <si>
    <t>-797519267</t>
  </si>
  <si>
    <t>2*8</t>
  </si>
  <si>
    <t>213141112</t>
  </si>
  <si>
    <t>Zřízení vrstvy z geotextilie v rovině nebo ve sklonu do 1:5 š do 6 m</t>
  </si>
  <si>
    <t>409871277</t>
  </si>
  <si>
    <t>5,3*3,5+2,95*4,65+3*4,75+3*5*2</t>
  </si>
  <si>
    <t>16</t>
  </si>
  <si>
    <t>69311156</t>
  </si>
  <si>
    <t>geotextilie tkaná PES 800/100kN/m</t>
  </si>
  <si>
    <t>1374426294</t>
  </si>
  <si>
    <t>"15% přesahy a prostřih"76,518*1,15</t>
  </si>
  <si>
    <t>17</t>
  </si>
  <si>
    <t>221221114</t>
  </si>
  <si>
    <t>Vrty přenosnými kladivy D do 56 mm úklon do 90° hl do 10 m hor. IV v omezeném prostoru</t>
  </si>
  <si>
    <t>1204638820</t>
  </si>
  <si>
    <t>"Opěry"55,8</t>
  </si>
  <si>
    <t>"Křídla"77,8</t>
  </si>
  <si>
    <t>18</t>
  </si>
  <si>
    <t>273311124</t>
  </si>
  <si>
    <t>Základové desky z betonu prostého C 12/15</t>
  </si>
  <si>
    <t>-1599526658</t>
  </si>
  <si>
    <t>"podkladní beton pod přechodovou desku"1,7+1,7</t>
  </si>
  <si>
    <t>"podkladní beton pod přechodové zídky"6,4</t>
  </si>
  <si>
    <t>19</t>
  </si>
  <si>
    <t>273361411</t>
  </si>
  <si>
    <t>Výztuž základových desek ze svařovaných sítí do 3,5 kg/m2</t>
  </si>
  <si>
    <t>1728428720</t>
  </si>
  <si>
    <t>"Výstuž plovoucí desky"0,852</t>
  </si>
  <si>
    <t>20</t>
  </si>
  <si>
    <t>274311126</t>
  </si>
  <si>
    <t>Základové pasy, prahy, věnce a ostruhy z betonu prostého C 20/25</t>
  </si>
  <si>
    <t>1673393566</t>
  </si>
  <si>
    <t>"Základové prahy dlažby"4*0,4*0,8*1,5</t>
  </si>
  <si>
    <t>281604111</t>
  </si>
  <si>
    <t>Injektování aktivovanými směsmi nízkotlaké vzestupné tlakem do 0,6 MPa</t>
  </si>
  <si>
    <t>hod</t>
  </si>
  <si>
    <t>377150538</t>
  </si>
  <si>
    <t>80</t>
  </si>
  <si>
    <t>22</t>
  </si>
  <si>
    <t>58522110</t>
  </si>
  <si>
    <t>cement struskoportlandský 42,5 MPa, pro nízké teploty</t>
  </si>
  <si>
    <t>905642947</t>
  </si>
  <si>
    <t xml:space="preserve">"Klenba  a opěry - odhadovaná mezerovitost 15%"(47,2+68,3)*0,617*0,15</t>
  </si>
  <si>
    <t>23</t>
  </si>
  <si>
    <t>58154421</t>
  </si>
  <si>
    <t>křemičitý písek sušený pytlovaný 1-2mm</t>
  </si>
  <si>
    <t>-683730566</t>
  </si>
  <si>
    <t>"písek přírodní 0/2 s plynulou křivkou zrnitosti do injektážní směsi"</t>
  </si>
  <si>
    <t xml:space="preserve">"Klenba  a opěry - odhadovaná mezerovitost 15%" (47,2+68,3)*0,15*1,667</t>
  </si>
  <si>
    <t>24</t>
  </si>
  <si>
    <t>245525400</t>
  </si>
  <si>
    <t>plastifikátor do betonu K376 (1 l na 100 kg cementu) 10 litrů</t>
  </si>
  <si>
    <t>litr</t>
  </si>
  <si>
    <t>CS ÚRS 2020 02</t>
  </si>
  <si>
    <t>542061552</t>
  </si>
  <si>
    <t>P</t>
  </si>
  <si>
    <t>Poznámka k položce:_x000d_
Giacomini, kód: K376Y001</t>
  </si>
  <si>
    <t>10,69*10</t>
  </si>
  <si>
    <t>Svislé a kompletní konstrukce</t>
  </si>
  <si>
    <t>25</t>
  </si>
  <si>
    <t>317321118</t>
  </si>
  <si>
    <t>Mostní římsy ze ŽB C 30/37</t>
  </si>
  <si>
    <t>676243595</t>
  </si>
  <si>
    <t>"římsy na křídlech" 0,54+0,54+0,53+0,55</t>
  </si>
  <si>
    <t>26</t>
  </si>
  <si>
    <t>317353121</t>
  </si>
  <si>
    <t>Bednění mostních říms všech tvarů - zřízení</t>
  </si>
  <si>
    <t>1518956552</t>
  </si>
  <si>
    <t>"římsy na křídlech K1+K2+K3+K4" (4,77+4,78+4,710+4,875)*(0,25+0,08+0,235)</t>
  </si>
  <si>
    <t>27</t>
  </si>
  <si>
    <t>317353221</t>
  </si>
  <si>
    <t>Bednění mostních říms všech tvarů - odstranění</t>
  </si>
  <si>
    <t>-648317000</t>
  </si>
  <si>
    <t>28</t>
  </si>
  <si>
    <t>317361116</t>
  </si>
  <si>
    <t>Výztuž mostních říms z betonářské oceli 10 505</t>
  </si>
  <si>
    <t>-1185053535</t>
  </si>
  <si>
    <t>"římsy na křídlech K1+K2+K3+K4" (98,1+100,1+97,4+100,1)/1000</t>
  </si>
  <si>
    <t>29</t>
  </si>
  <si>
    <t>389121111</t>
  </si>
  <si>
    <t>Osazení dílců rámové konstrukce propustků a podchodů hmotnosti do 5 t</t>
  </si>
  <si>
    <t>kus</t>
  </si>
  <si>
    <t>1385236168</t>
  </si>
  <si>
    <t>"osazení přechodových zídek"4</t>
  </si>
  <si>
    <t>Vodorovné konstrukce</t>
  </si>
  <si>
    <t>30</t>
  </si>
  <si>
    <t>421321107</t>
  </si>
  <si>
    <t>Mostní nosné konstrukce deskové přechodové ze ŽB C 25/30</t>
  </si>
  <si>
    <t>-1428621509</t>
  </si>
  <si>
    <t>"Plovoucí deska"3,7+3,7</t>
  </si>
  <si>
    <t>31</t>
  </si>
  <si>
    <t>457451133</t>
  </si>
  <si>
    <t>Ochranná betonová vrstva na izolaci přesýpaných objektů tl 60 mm s výztuží sítí beton C 25/30</t>
  </si>
  <si>
    <t>-800106149</t>
  </si>
  <si>
    <t>"včetně sítě KARI a separační PE folie"5,3*3,2+2,95*4,65+3*4,75</t>
  </si>
  <si>
    <t>32</t>
  </si>
  <si>
    <t>465513157</t>
  </si>
  <si>
    <t>Dlažba svahu u opěr z upraveného lomového žulového kamene LK 20 do lože C 25/30 plochy přes 10 m2</t>
  </si>
  <si>
    <t>-254935157</t>
  </si>
  <si>
    <t>"dláždění za křídly"(4,8+4,8+4,9+4,8)*1</t>
  </si>
  <si>
    <t>"dláždění vyústění drenáží"4*1</t>
  </si>
  <si>
    <t>33</t>
  </si>
  <si>
    <t>31316006</t>
  </si>
  <si>
    <t>síť výztužná svařovaná 100x100mm drát D 6mm</t>
  </si>
  <si>
    <t>1904392051</t>
  </si>
  <si>
    <t>"výztuž obkladu z lomového kamene"23,3*1,15</t>
  </si>
  <si>
    <t>Úpravy povrchů, podlahy a osazování výplní</t>
  </si>
  <si>
    <t>34</t>
  </si>
  <si>
    <t>628613231</t>
  </si>
  <si>
    <t>Protikorozní ochrana OK mostu I. tř.- základní a podkladní epoxidový, vrchní PU nátěr s metalizací</t>
  </si>
  <si>
    <t>1412918288</t>
  </si>
  <si>
    <t>"zábradlí"(5,3*2)*1,1</t>
  </si>
  <si>
    <t>35</t>
  </si>
  <si>
    <t>628613611</t>
  </si>
  <si>
    <t>Žárové zinkování ponorem dílů ocelových konstrukcí mostů hmotnosti do 100 kg</t>
  </si>
  <si>
    <t>1432033849</t>
  </si>
  <si>
    <t>"viz. příloha č. 12 - Zábradlí" 189</t>
  </si>
  <si>
    <t>Ostatní konstrukce a práce-bourání</t>
  </si>
  <si>
    <t>36</t>
  </si>
  <si>
    <t>59383531R</t>
  </si>
  <si>
    <t>Prefabrikát přechodové zídky</t>
  </si>
  <si>
    <t>ks</t>
  </si>
  <si>
    <t>130134784</t>
  </si>
  <si>
    <t>"prvek římsové zídky 1" 4</t>
  </si>
  <si>
    <t>37</t>
  </si>
  <si>
    <t>911121211</t>
  </si>
  <si>
    <t>Výroba ocelového zábradli při opravách mostů</t>
  </si>
  <si>
    <t>217089655</t>
  </si>
  <si>
    <t>5,3</t>
  </si>
  <si>
    <t>38</t>
  </si>
  <si>
    <t>911121311</t>
  </si>
  <si>
    <t>Montáž ocelového zábradli při opravách mostů</t>
  </si>
  <si>
    <t>-1469342067</t>
  </si>
  <si>
    <t>39</t>
  </si>
  <si>
    <t>13010428</t>
  </si>
  <si>
    <t>úhelník ocelový rovnostranný jakost 11 375 70x70x6mm</t>
  </si>
  <si>
    <t>-1119170564</t>
  </si>
  <si>
    <t>Poznámka k položce:_x000d_
Hmotnost: 6,40 kg/m</t>
  </si>
  <si>
    <t>"viz. příloha č. 11 - Zábradlí" 0,189</t>
  </si>
  <si>
    <t>40</t>
  </si>
  <si>
    <t>936942211</t>
  </si>
  <si>
    <t>Zhotovení tabulky s letopočtem opravy mostu vložením šablony do bednění</t>
  </si>
  <si>
    <t>-1530740751</t>
  </si>
  <si>
    <t>41</t>
  </si>
  <si>
    <t>941121111</t>
  </si>
  <si>
    <t>Montáž lešení řadového trubkového těžkého s podlahami zatížení do 300 kg/m2 š do 1,5 m v do 10 m</t>
  </si>
  <si>
    <t>-1612143606</t>
  </si>
  <si>
    <t>(5*3,5+4,2*3,2*0,5*2)*2</t>
  </si>
  <si>
    <t>42</t>
  </si>
  <si>
    <t>941121211</t>
  </si>
  <si>
    <t>Příplatek k lešení řadovému trubkovému těžkému s podlahami š 1,5 m v 10 m za první a ZKD den použití</t>
  </si>
  <si>
    <t>52903254</t>
  </si>
  <si>
    <t>61,88*30</t>
  </si>
  <si>
    <t>43</t>
  </si>
  <si>
    <t>941121811</t>
  </si>
  <si>
    <t>Demontáž lešení řadového trubkového těžkého s podlahami zatížení do 300 kg/m2 š do 1,5 m v do 10 m</t>
  </si>
  <si>
    <t>-716424544</t>
  </si>
  <si>
    <t>61,880</t>
  </si>
  <si>
    <t>44</t>
  </si>
  <si>
    <t>943211111</t>
  </si>
  <si>
    <t>Montáž lešení prostorového rámového lehkého s podlahami zatížení do 200 kg/m2 v do 10 m</t>
  </si>
  <si>
    <t>-5702225</t>
  </si>
  <si>
    <t>"Lešení pod klenbou" 4,3*3*3,1</t>
  </si>
  <si>
    <t>45</t>
  </si>
  <si>
    <t>943211211</t>
  </si>
  <si>
    <t>Příplatek k lešení prostorovému rámovému lehkému s podlahami v do 10 m za první a ZKD den použití</t>
  </si>
  <si>
    <t>-1739841333</t>
  </si>
  <si>
    <t>"Lešení pod klenbou" 39,99*30</t>
  </si>
  <si>
    <t>46</t>
  </si>
  <si>
    <t>943211811</t>
  </si>
  <si>
    <t>Demontáž lešení prostorového rámového lehkého s podlahami zatížení do 200 kg/m2 v do 10 m</t>
  </si>
  <si>
    <t>-289804073</t>
  </si>
  <si>
    <t>39,99</t>
  </si>
  <si>
    <t>47</t>
  </si>
  <si>
    <t>953961114</t>
  </si>
  <si>
    <t>Kotvy chemickým tmelem M 16 hl 125 mm do betonu, ŽB nebo kamene s vyvrtáním otvoru</t>
  </si>
  <si>
    <t>-1318949236</t>
  </si>
  <si>
    <t>"kotvení nového zábradlí vpravo"4*4</t>
  </si>
  <si>
    <t>48</t>
  </si>
  <si>
    <t>966075141</t>
  </si>
  <si>
    <t>Odstranění kovového zábradlí vcelku</t>
  </si>
  <si>
    <t>2117554738</t>
  </si>
  <si>
    <t>"zábradlí vpravo"5,3</t>
  </si>
  <si>
    <t>49</t>
  </si>
  <si>
    <t>985112113</t>
  </si>
  <si>
    <t>Odsekání degradovaného betonu stěn tl do 50 mm</t>
  </si>
  <si>
    <t>-2122542660</t>
  </si>
  <si>
    <t>"horní povrch římsy" 5,3*0,64+5,3*0,66</t>
  </si>
  <si>
    <t>"boky římsy"5,3*0,25+5,3*0,28</t>
  </si>
  <si>
    <t>50</t>
  </si>
  <si>
    <t>985121122</t>
  </si>
  <si>
    <t>Tryskání degradovaného betonu stěn a rubu kleneb vodou pod tlakem do 1250 barů</t>
  </si>
  <si>
    <t>1068272468</t>
  </si>
  <si>
    <t>"otryskání rubu nosné konstrukce"4*3,5</t>
  </si>
  <si>
    <t>"otryskání horního povrchu římsy" 5,3*0,64+5,3*0,66</t>
  </si>
  <si>
    <t>"otryskání boků římsy"5,3*0,25+5,3*0,28</t>
  </si>
  <si>
    <t>"otryskání boků nosné konstrukce"5,3*0,61+5,3*0,61</t>
  </si>
  <si>
    <t>"otryskání úložného prahu"4,3*0,465*2+0,7*0,465*4</t>
  </si>
  <si>
    <t>51</t>
  </si>
  <si>
    <t>985121222</t>
  </si>
  <si>
    <t>Tryskání degradovaného betonu líce kleneb vodou pod tlakem do 1250 barů</t>
  </si>
  <si>
    <t>737396365</t>
  </si>
  <si>
    <t>"otryskání podhledu nosné konstrukce"4,3*3</t>
  </si>
  <si>
    <t>52</t>
  </si>
  <si>
    <t>985142211</t>
  </si>
  <si>
    <t>Vysekání spojovací hmoty ze spár zdiva hl přes 40 mm dl do 6 m/m2</t>
  </si>
  <si>
    <t>-1481734122</t>
  </si>
  <si>
    <t>Uvažováno spárování 70%</t>
  </si>
  <si>
    <t>"opěry" 2,9*4,32*2*0,7</t>
  </si>
  <si>
    <t>"křídla" ((3,4+1)*0,5*4,2+(3,4+1)*0,5*4,2+(3,3+1)*0,5*4,4+ (3,5+1)*0,5*4,2)*0,7</t>
  </si>
  <si>
    <t>53</t>
  </si>
  <si>
    <t>985211111</t>
  </si>
  <si>
    <t>Vyklínování uvolněných kamenů ve zdivu se spárami dl do 6 m/m2</t>
  </si>
  <si>
    <t>418891950</t>
  </si>
  <si>
    <t>"10% plochy"43,712*0,1</t>
  </si>
  <si>
    <t>54</t>
  </si>
  <si>
    <t>985221111</t>
  </si>
  <si>
    <t>Doplnění zdiva kamenem do aktivované malty ve zdivu se spárami dl do 6 m/m2</t>
  </si>
  <si>
    <t>2071725969</t>
  </si>
  <si>
    <t>1,5</t>
  </si>
  <si>
    <t>55</t>
  </si>
  <si>
    <t>985232111</t>
  </si>
  <si>
    <t>Hloubkové spárování zdiva aktivovanou maltou spára hl do 80 mm dl do 6 m/m2</t>
  </si>
  <si>
    <t>-187217962</t>
  </si>
  <si>
    <t>56</t>
  </si>
  <si>
    <t>985311113</t>
  </si>
  <si>
    <t>Reprofilace stěn cementovými sanačními maltami tl 30 mm</t>
  </si>
  <si>
    <t>636014178</t>
  </si>
  <si>
    <t>"boky nosné konstrukce"5,3*0,61+5,3*0,61</t>
  </si>
  <si>
    <t>"úložný práh"4,3*0,465*2+0,7*0,465*4</t>
  </si>
  <si>
    <t>57</t>
  </si>
  <si>
    <t>985311119</t>
  </si>
  <si>
    <t>Reprofilace stěn cementovými sanačními maltami tl 90 mm</t>
  </si>
  <si>
    <t>1170694909</t>
  </si>
  <si>
    <t>"boky římsy"5,3*0,3+5,3*0,3</t>
  </si>
  <si>
    <t>58</t>
  </si>
  <si>
    <t>985311213</t>
  </si>
  <si>
    <t>Reprofilace líce kleneb a podhledů cementovými sanačními maltami tl 30 mm</t>
  </si>
  <si>
    <t>1905797002</t>
  </si>
  <si>
    <t>"podhled nosné konstrukce"4,3*3</t>
  </si>
  <si>
    <t>59</t>
  </si>
  <si>
    <t>985312112</t>
  </si>
  <si>
    <t>Stěrka k vyrovnání betonových ploch stěn tl 3 mm</t>
  </si>
  <si>
    <t>-1415549735</t>
  </si>
  <si>
    <t>60</t>
  </si>
  <si>
    <t>985312122</t>
  </si>
  <si>
    <t>Stěrka k vyrovnání betonových ploch líce kleneb a podhledů tl 3 mm</t>
  </si>
  <si>
    <t>887831814</t>
  </si>
  <si>
    <t>61</t>
  </si>
  <si>
    <t>985321111</t>
  </si>
  <si>
    <t>Ochranný nátěr výztuže na cementové bázi stěn, líce kleneb a podhledů 1 vrstva tl 1 mm</t>
  </si>
  <si>
    <t>-718315997</t>
  </si>
  <si>
    <t>"uvažováno z celkové výměry 10%"(32,49+12,9)*0,1</t>
  </si>
  <si>
    <t>62</t>
  </si>
  <si>
    <t>985323111</t>
  </si>
  <si>
    <t>Spojovací můstek reprofilovaného betonu na cementové bázi tl 1 mm</t>
  </si>
  <si>
    <t>-1558608713</t>
  </si>
  <si>
    <t>63</t>
  </si>
  <si>
    <t>985324211</t>
  </si>
  <si>
    <t>Ochranný akrylátový nátěr betonu dvojnásobný s impregnací (OS-B)</t>
  </si>
  <si>
    <t>1148792479</t>
  </si>
  <si>
    <t>"úložného práh"4,3*0,465*2+0,7*0,465*4</t>
  </si>
  <si>
    <t>64</t>
  </si>
  <si>
    <t>985331114</t>
  </si>
  <si>
    <t>Dodatečné vlepování betonářské výztuže D 14 mm do cementové aktivované malty včetně vyvrtání otvoru</t>
  </si>
  <si>
    <t>-74379841</t>
  </si>
  <si>
    <t>"kotvení výztuže na římse nosné konstrukce"4*0,3</t>
  </si>
  <si>
    <t>"kotvení říms na křídlech - z přílohy tvar a výztuž říms křídel"(30+30+30+30)*0,3</t>
  </si>
  <si>
    <t>65</t>
  </si>
  <si>
    <t>985561113</t>
  </si>
  <si>
    <t>Výztuž stříkaného betonu stěn z betonářské oceli 10 216 D do 16 mm</t>
  </si>
  <si>
    <t>-531982508</t>
  </si>
  <si>
    <t>"výztuž opravy říms"14/1000</t>
  </si>
  <si>
    <t>997</t>
  </si>
  <si>
    <t>Přesun sutě</t>
  </si>
  <si>
    <t>66</t>
  </si>
  <si>
    <t>997211111</t>
  </si>
  <si>
    <t>Svislá doprava suti na v 3,5 m</t>
  </si>
  <si>
    <t>43043140</t>
  </si>
  <si>
    <t>67</t>
  </si>
  <si>
    <t>997211119</t>
  </si>
  <si>
    <t>Příplatek ZKD 3,5 m výšky u svislé dopravy suti</t>
  </si>
  <si>
    <t>-566331810</t>
  </si>
  <si>
    <t>68</t>
  </si>
  <si>
    <t>997211511</t>
  </si>
  <si>
    <t>Vodorovná doprava suti po suchu na vzdálenost do 1 km</t>
  </si>
  <si>
    <t>861529626</t>
  </si>
  <si>
    <t>69</t>
  </si>
  <si>
    <t>997211519</t>
  </si>
  <si>
    <t>Příplatek ZKD 1 km u vodorovné dopravy suti</t>
  </si>
  <si>
    <t>1185807545</t>
  </si>
  <si>
    <t>"Odvoz suti na skládku 20km"20*7,921</t>
  </si>
  <si>
    <t>70</t>
  </si>
  <si>
    <t>997211611</t>
  </si>
  <si>
    <t>Nakládání suti na dopravní prostředky pro vodorovnou dopravu</t>
  </si>
  <si>
    <t>-1822595460</t>
  </si>
  <si>
    <t>71</t>
  </si>
  <si>
    <t>997221615</t>
  </si>
  <si>
    <t>Poplatek za uložení na skládce (skládkovné) stavebního odpadu betonového kód odpadu 17 01 01</t>
  </si>
  <si>
    <t>-1052665512</t>
  </si>
  <si>
    <t>7,921</t>
  </si>
  <si>
    <t>998</t>
  </si>
  <si>
    <t>Přesun hmot</t>
  </si>
  <si>
    <t>72</t>
  </si>
  <si>
    <t>998212111</t>
  </si>
  <si>
    <t>Přesun hmot pro mosty zděné, monolitické betonové nebo ocelové v do 20 m</t>
  </si>
  <si>
    <t>-430073098</t>
  </si>
  <si>
    <t>PSV</t>
  </si>
  <si>
    <t>Práce a dodávky PSV</t>
  </si>
  <si>
    <t>711</t>
  </si>
  <si>
    <t>Izolace proti vodě, vlhkosti a plynům</t>
  </si>
  <si>
    <t>73</t>
  </si>
  <si>
    <t>711311001</t>
  </si>
  <si>
    <t>Provedení hydroizolace mostovek za studena lakem asfaltovým penetračním</t>
  </si>
  <si>
    <t>1459476178</t>
  </si>
  <si>
    <t>"nosná konstrukce"5,3*3,2</t>
  </si>
  <si>
    <t>"přechodová deska"2,9*4,6+2,95*4,7</t>
  </si>
  <si>
    <t>"oblast drenáže"(0,45+0,4+0,45+0,2+0,45+1)*5*2</t>
  </si>
  <si>
    <t>74</t>
  </si>
  <si>
    <t>11163150</t>
  </si>
  <si>
    <t>lak penetrační asfaltový</t>
  </si>
  <si>
    <t>9697002</t>
  </si>
  <si>
    <t>Poznámka k položce:_x000d_
Spotřeba 0,3-0,4kg/m2</t>
  </si>
  <si>
    <t>73,665*0,0003 'Přepočtené koeficientem množství</t>
  </si>
  <si>
    <t>75</t>
  </si>
  <si>
    <t>711441559</t>
  </si>
  <si>
    <t>Provedení izolace proti tlakové vodě vodorovné přitavením pásu NAIP</t>
  </si>
  <si>
    <t>-1567398262</t>
  </si>
  <si>
    <t>dvouvrstvý systém</t>
  </si>
  <si>
    <t>"nosná konstrukce"5,3*3,2*2</t>
  </si>
  <si>
    <t>"přechodová deska"(2,9*4,6+2,95*4,7)*2</t>
  </si>
  <si>
    <t>"oblast drenáže"((0,45+0,4+0,45+0,2+0,45+1)*5*2)*2</t>
  </si>
  <si>
    <t>76</t>
  </si>
  <si>
    <t>711442559</t>
  </si>
  <si>
    <t>Provedení izolace proti tlakové vodě svislé přitavením pásu NAIP</t>
  </si>
  <si>
    <t>1861780525</t>
  </si>
  <si>
    <t>"Dvě vrstvy mod.asf. pásů"((0,2+0,3)*5,3*2+0,3*3*4)*2</t>
  </si>
  <si>
    <t>77</t>
  </si>
  <si>
    <t>62851006</t>
  </si>
  <si>
    <t>pás asfaltový dilatační modifikovaný tl 5mm bez vložky a spalitelnou PE fólií, spalitelnou netkanou polypropylenovou rohoží nebo jemnozrnný min. posypem na horním povrchu</t>
  </si>
  <si>
    <t>-2131094118</t>
  </si>
  <si>
    <t>"dvě vrstvy mod.asf.pásů, přesahy prořez 15%"</t>
  </si>
  <si>
    <t>(147,33+17,8)*1,15</t>
  </si>
  <si>
    <t>78</t>
  </si>
  <si>
    <t>711491177</t>
  </si>
  <si>
    <t>Připevnění vodorovné izolace proti tlakové vodě nerezovou lištou</t>
  </si>
  <si>
    <t>1684371978</t>
  </si>
  <si>
    <t>2*5,3+4*3</t>
  </si>
  <si>
    <t>79</t>
  </si>
  <si>
    <t>998711101</t>
  </si>
  <si>
    <t>Přesun hmot tonážní pro izolace proti vodě, vlhkosti a plynům v objektech výšky do 6 m</t>
  </si>
  <si>
    <t>1029768454</t>
  </si>
  <si>
    <t>789</t>
  </si>
  <si>
    <t>Povrchové úpravy ocelových konstrukcí a technologických zařízení</t>
  </si>
  <si>
    <t>789221112</t>
  </si>
  <si>
    <t>Provedení otryskání ocelových konstrukcí třídy I stupeň zarezavění A stupeň přípravy Sa 2 1/2</t>
  </si>
  <si>
    <t>724178455</t>
  </si>
  <si>
    <t>"otryskání zábradlí vlevo"5,3</t>
  </si>
  <si>
    <t>"otryskání obnažené výstuže"2</t>
  </si>
  <si>
    <t>81</t>
  </si>
  <si>
    <t>42118101</t>
  </si>
  <si>
    <t>materiál tryskací (ostrohranný tvrdý písek)</t>
  </si>
  <si>
    <t>-191527268</t>
  </si>
  <si>
    <t>SO 02 - Železniční svršek na mostě v km 68,252</t>
  </si>
  <si>
    <t xml:space="preserve">HSV -  Práce a dodávky HSV</t>
  </si>
  <si>
    <t xml:space="preserve">    5 - Komunikace</t>
  </si>
  <si>
    <t>OST - Ostatní</t>
  </si>
  <si>
    <t>VRN - Vedlejší rozpočtové náklady</t>
  </si>
  <si>
    <t xml:space="preserve"> Práce a dodávky HSV</t>
  </si>
  <si>
    <t>Komunikace</t>
  </si>
  <si>
    <t>5905055010</t>
  </si>
  <si>
    <t>Odstranění kolejového lože odtěžením kolej</t>
  </si>
  <si>
    <t>Sborník UOŽI 01 2019</t>
  </si>
  <si>
    <t>-671453782</t>
  </si>
  <si>
    <t>Poznámka k položce:_x000d_
S3/1</t>
  </si>
  <si>
    <t>1,7*18"1,7m2 plocha stáv.kol.lože v řezu</t>
  </si>
  <si>
    <t>5905060010</t>
  </si>
  <si>
    <t>Zřízení nového kolejového lože v koleji</t>
  </si>
  <si>
    <t>182889622</t>
  </si>
  <si>
    <t>5905105030</t>
  </si>
  <si>
    <t>Doplnění KL kamenivem souvisle strojně v koleji</t>
  </si>
  <si>
    <t>-1439767433</t>
  </si>
  <si>
    <t>5906130170</t>
  </si>
  <si>
    <t>Montáž kolejového roštu v ose koleje pražce dřevěné vystrojené tv. S49 rozdělení "c"</t>
  </si>
  <si>
    <t>km</t>
  </si>
  <si>
    <t>-1453688748</t>
  </si>
  <si>
    <t>18/1000</t>
  </si>
  <si>
    <t>5906140070</t>
  </si>
  <si>
    <t>Demontáž kolejového roštu koleje v ose koleje pražce dřevěné tv. S49 rozdělení "c"</t>
  </si>
  <si>
    <t>1032020294</t>
  </si>
  <si>
    <t>5907050020</t>
  </si>
  <si>
    <t>Dělení kolejnic řezáním nebo rozbroušením tv. S49</t>
  </si>
  <si>
    <t>1914418689</t>
  </si>
  <si>
    <t>4 "řezy kolejnic</t>
  </si>
  <si>
    <t>5909010020</t>
  </si>
  <si>
    <t>Ojedinělé ruční podbití pražců příčných dřevěných</t>
  </si>
  <si>
    <t>549431845</t>
  </si>
  <si>
    <t>"podbití-ručně, pouze na délku výkopu"18/0,6</t>
  </si>
  <si>
    <t>5909031020</t>
  </si>
  <si>
    <t>Úprava GPK koleje směrové a výškové uspořádání pražce betonové</t>
  </si>
  <si>
    <t>1703992741</t>
  </si>
  <si>
    <t>Poznámka k položce:_x000d_
Kilometr koleje=km</t>
  </si>
  <si>
    <t xml:space="preserve">0,15 </t>
  </si>
  <si>
    <t>5910020130</t>
  </si>
  <si>
    <t>Svařování kolejnic termitem standardní spára, plný předehřev svar jednotlivý tv. S49</t>
  </si>
  <si>
    <t>svar</t>
  </si>
  <si>
    <t>13955501</t>
  </si>
  <si>
    <t>5910035030</t>
  </si>
  <si>
    <t>Dosažení dovolené upínací teploty v BK prodloužením kolejnicového pásu v koleji tv. S49</t>
  </si>
  <si>
    <t>-903516373</t>
  </si>
  <si>
    <t>5958158005</t>
  </si>
  <si>
    <t xml:space="preserve">Podložka pryžová pod patu kolejnice S49  183/126/6</t>
  </si>
  <si>
    <t>-2135183971</t>
  </si>
  <si>
    <t>30*2</t>
  </si>
  <si>
    <t>5910040010</t>
  </si>
  <si>
    <t>Umožnění volné dilatace kolejnic demontáž upevňovadel bez osazení kluzných podložek rozdělení pražců "c"</t>
  </si>
  <si>
    <t>48500370</t>
  </si>
  <si>
    <t>Poznámka k položce:_x000d_
Metr kolejnice=m</t>
  </si>
  <si>
    <t>5910040110</t>
  </si>
  <si>
    <t>Umožnění volné dilatace kolejnic montáž upevňovadel bez odstranění kluzných podložek rozdělení pražců "c"</t>
  </si>
  <si>
    <t>-720910354</t>
  </si>
  <si>
    <t>5955101000</t>
  </si>
  <si>
    <t>Železniční svršek-kolejové lože (KL) Kamenivo drcené štěrk frakce 31,5/63 třídy BI</t>
  </si>
  <si>
    <t>1177363859</t>
  </si>
  <si>
    <t>(20 +30,6)*1,8</t>
  </si>
  <si>
    <t>5958134040</t>
  </si>
  <si>
    <t>Součásti upevňovací kroužek pružný dvojitý Fe 6</t>
  </si>
  <si>
    <t>-233089825</t>
  </si>
  <si>
    <t>18/0,6*4</t>
  </si>
  <si>
    <t>OST</t>
  </si>
  <si>
    <t>Ostatní</t>
  </si>
  <si>
    <t>9902100200</t>
  </si>
  <si>
    <t xml:space="preserve">Doprava dodávek zhotovitele, dodávek objednatele nebo výzisku mechanizací přes 3,5 t sypanin  do 20 km</t>
  </si>
  <si>
    <t>512</t>
  </si>
  <si>
    <t>779391844</t>
  </si>
  <si>
    <t>Poznámka k položce:_x000d_
Měrnou jednotkou je t přepravovaného materiálu.</t>
  </si>
  <si>
    <t xml:space="preserve">Odvoz materiálu kol.lože </t>
  </si>
  <si>
    <t>30,6*1,8</t>
  </si>
  <si>
    <t>Dovoz materiálu</t>
  </si>
  <si>
    <t>9903200100</t>
  </si>
  <si>
    <t>Přeprava mechanizace na místo prováděných prací o hmotnosti přes 12 t přes 50 do 100 km</t>
  </si>
  <si>
    <t>356611694</t>
  </si>
  <si>
    <t>1 "dvoucestný bagr"</t>
  </si>
  <si>
    <t>9903200300</t>
  </si>
  <si>
    <t>Přeprava mechanizace na místo prováděných prací o hmotnosti přes 12 t do 300 km</t>
  </si>
  <si>
    <t>440442422</t>
  </si>
  <si>
    <t>9909000100</t>
  </si>
  <si>
    <t xml:space="preserve">Poplatek za uložení suti nebo hmot na oficiální skládku  </t>
  </si>
  <si>
    <t>-1915805162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</si>
  <si>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</si>
  <si>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</si>
  <si>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</si>
  <si>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</si>
  <si>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</si>
  <si>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</si>
  <si>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</si>
  <si>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</si>
  <si>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</si>
  <si>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kpl</t>
  </si>
  <si>
    <t>CS ÚRS 2019 01</t>
  </si>
  <si>
    <t>1024</t>
  </si>
  <si>
    <t>-518606334</t>
  </si>
  <si>
    <t>013254000</t>
  </si>
  <si>
    <t>Dokumentace skutečného provedení stavby</t>
  </si>
  <si>
    <t>-1607901598</t>
  </si>
  <si>
    <t>VRN3</t>
  </si>
  <si>
    <t>Zařízení staveniště</t>
  </si>
  <si>
    <t>030001000</t>
  </si>
  <si>
    <t>-213175642</t>
  </si>
  <si>
    <t>032403000</t>
  </si>
  <si>
    <t>Provizorní komunikace</t>
  </si>
  <si>
    <t>-1909202413</t>
  </si>
  <si>
    <t>035103001</t>
  </si>
  <si>
    <t>Pronájem ploch</t>
  </si>
  <si>
    <t>-391906091</t>
  </si>
  <si>
    <t>VRN4</t>
  </si>
  <si>
    <t>Inženýrská činnost</t>
  </si>
  <si>
    <t>041103000</t>
  </si>
  <si>
    <t>Autorský dozor projektanta</t>
  </si>
  <si>
    <t>889023982</t>
  </si>
  <si>
    <t>043194000</t>
  </si>
  <si>
    <t>Ostatní zkoušky</t>
  </si>
  <si>
    <t>1752204866</t>
  </si>
  <si>
    <t>VRN6</t>
  </si>
  <si>
    <t>Územní vlivy</t>
  </si>
  <si>
    <t>065002000</t>
  </si>
  <si>
    <t>Mimostaveništní doprava materiálů</t>
  </si>
  <si>
    <t>-1345239620</t>
  </si>
  <si>
    <t>VRN7</t>
  </si>
  <si>
    <t>Provozní vlivy</t>
  </si>
  <si>
    <t>074002000</t>
  </si>
  <si>
    <t>Železniční a městský kolejový provoz</t>
  </si>
  <si>
    <t>2123498831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</si>
</sst>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D19027-05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68,252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mostu v km...'!J30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 01 - Oprava mostu v km...'!P128</f>
        <v>0</v>
      </c>
      <c r="AV95" s="128">
        <f>'SO 01 - Oprava mostu v km...'!J33</f>
        <v>0</v>
      </c>
      <c r="AW95" s="128">
        <f>'SO 01 - Oprava mostu v km...'!J34</f>
        <v>0</v>
      </c>
      <c r="AX95" s="128">
        <f>'SO 01 - Oprava mostu v km...'!J35</f>
        <v>0</v>
      </c>
      <c r="AY95" s="128">
        <f>'SO 01 - Oprava mostu v km...'!J36</f>
        <v>0</v>
      </c>
      <c r="AZ95" s="128">
        <f>'SO 01 - Oprava mostu v km...'!F33</f>
        <v>0</v>
      </c>
      <c r="BA95" s="128">
        <f>'SO 01 - Oprava mostu v km...'!F34</f>
        <v>0</v>
      </c>
      <c r="BB95" s="128">
        <f>'SO 01 - Oprava mostu v km...'!F35</f>
        <v>0</v>
      </c>
      <c r="BC95" s="128">
        <f>'SO 01 - Oprava mostu v km...'!F36</f>
        <v>0</v>
      </c>
      <c r="BD95" s="130">
        <f>'SO 01 - Oprava mostu v km...'!F37</f>
        <v>0</v>
      </c>
      <c r="BE95" s="7"/>
      <c r="BT95" s="131" t="s">
        <v>80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24.7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Železniční svršek...'!J30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'SO 02 - Železniční svršek...'!P120</f>
        <v>0</v>
      </c>
      <c r="AV96" s="128">
        <f>'SO 02 - Železniční svršek...'!J33</f>
        <v>0</v>
      </c>
      <c r="AW96" s="128">
        <f>'SO 02 - Železniční svršek...'!J34</f>
        <v>0</v>
      </c>
      <c r="AX96" s="128">
        <f>'SO 02 - Železniční svršek...'!J35</f>
        <v>0</v>
      </c>
      <c r="AY96" s="128">
        <f>'SO 02 - Železniční svršek...'!J36</f>
        <v>0</v>
      </c>
      <c r="AZ96" s="128">
        <f>'SO 02 - Železniční svršek...'!F33</f>
        <v>0</v>
      </c>
      <c r="BA96" s="128">
        <f>'SO 02 - Železniční svršek...'!F34</f>
        <v>0</v>
      </c>
      <c r="BB96" s="128">
        <f>'SO 02 - Železniční svršek...'!F35</f>
        <v>0</v>
      </c>
      <c r="BC96" s="128">
        <f>'SO 02 - Železniční svršek...'!F36</f>
        <v>0</v>
      </c>
      <c r="BD96" s="130">
        <f>'SO 02 - Železniční svršek...'!F37</f>
        <v>0</v>
      </c>
      <c r="BE96" s="7"/>
      <c r="BT96" s="131" t="s">
        <v>80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32">
        <v>0</v>
      </c>
      <c r="AT97" s="133">
        <f>ROUND(SUM(AV97:AW97),2)</f>
        <v>0</v>
      </c>
      <c r="AU97" s="134">
        <f>'VRN - Vedlejší rozpočtové...'!P122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80</v>
      </c>
      <c r="BV97" s="131" t="s">
        <v>75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PFRfsvmxcDGZRIdJTL5KzTJiM1a0k5A37gZRzg3WGSFf+OhAem7cD+mpO4hujGxmJ1iFODSbagqqyPLk3/R92w==" hashValue="anSu0waD/4Ej6lI59trWPROKUBifMhRqhh/+oPAFrPYcH69LScahVMxkLnvMGrQSItu2WGKh9faMC7pxaf0AY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 mostu v km...'!C2" display="/"/>
    <hyperlink ref="A96" location="'SO 02 - Železniční svršek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mostu v km 68,252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ROUND((SUM(BE128:BE365)),  2)</f>
        <v>0</v>
      </c>
      <c r="G33" s="38"/>
      <c r="H33" s="38"/>
      <c r="I33" s="162">
        <v>0.20999999999999999</v>
      </c>
      <c r="J33" s="161">
        <f>ROUND(((SUM(BE128:BE365))*I33),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ROUND((SUM(BF128:BF365)),  2)</f>
        <v>0</v>
      </c>
      <c r="G34" s="38"/>
      <c r="H34" s="38"/>
      <c r="I34" s="162">
        <v>0.14999999999999999</v>
      </c>
      <c r="J34" s="161">
        <f>ROUND(((SUM(BF128:BF365))*I34),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ROUND((SUM(BG128:BG365)),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ROUND((SUM(BH128:BH365)),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ROUND((SUM(BI128:BI365)),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mostu v km 68,252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Oprava mostu v km 68,252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97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98</v>
      </c>
      <c r="E98" s="196"/>
      <c r="F98" s="196"/>
      <c r="G98" s="196"/>
      <c r="H98" s="196"/>
      <c r="I98" s="197"/>
      <c r="J98" s="198">
        <f>J166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200"/>
      <c r="C99" s="201"/>
      <c r="D99" s="202" t="s">
        <v>99</v>
      </c>
      <c r="E99" s="203"/>
      <c r="F99" s="203"/>
      <c r="G99" s="203"/>
      <c r="H99" s="203"/>
      <c r="I99" s="204"/>
      <c r="J99" s="205">
        <f>J167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100</v>
      </c>
      <c r="E100" s="203"/>
      <c r="F100" s="203"/>
      <c r="G100" s="203"/>
      <c r="H100" s="203"/>
      <c r="I100" s="204"/>
      <c r="J100" s="205">
        <f>J197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200"/>
      <c r="C101" s="201"/>
      <c r="D101" s="202" t="s">
        <v>101</v>
      </c>
      <c r="E101" s="203"/>
      <c r="F101" s="203"/>
      <c r="G101" s="203"/>
      <c r="H101" s="203"/>
      <c r="I101" s="204"/>
      <c r="J101" s="205">
        <f>J212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102</v>
      </c>
      <c r="E102" s="203"/>
      <c r="F102" s="203"/>
      <c r="G102" s="203"/>
      <c r="H102" s="203"/>
      <c r="I102" s="204"/>
      <c r="J102" s="205">
        <f>J224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103</v>
      </c>
      <c r="E103" s="203"/>
      <c r="F103" s="203"/>
      <c r="G103" s="203"/>
      <c r="H103" s="203"/>
      <c r="I103" s="204"/>
      <c r="J103" s="205">
        <f>J229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0"/>
      <c r="C104" s="201"/>
      <c r="D104" s="202" t="s">
        <v>104</v>
      </c>
      <c r="E104" s="203"/>
      <c r="F104" s="203"/>
      <c r="G104" s="203"/>
      <c r="H104" s="203"/>
      <c r="I104" s="204"/>
      <c r="J104" s="205">
        <f>J325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0"/>
      <c r="C105" s="201"/>
      <c r="D105" s="202" t="s">
        <v>105</v>
      </c>
      <c r="E105" s="203"/>
      <c r="F105" s="203"/>
      <c r="G105" s="203"/>
      <c r="H105" s="203"/>
      <c r="I105" s="204"/>
      <c r="J105" s="205">
        <f>J334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93"/>
      <c r="C106" s="194"/>
      <c r="D106" s="195" t="s">
        <v>106</v>
      </c>
      <c r="E106" s="196"/>
      <c r="F106" s="196"/>
      <c r="G106" s="196"/>
      <c r="H106" s="196"/>
      <c r="I106" s="197"/>
      <c r="J106" s="198">
        <f>J336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200"/>
      <c r="C107" s="201"/>
      <c r="D107" s="202" t="s">
        <v>107</v>
      </c>
      <c r="E107" s="203"/>
      <c r="F107" s="203"/>
      <c r="G107" s="203"/>
      <c r="H107" s="203"/>
      <c r="I107" s="204"/>
      <c r="J107" s="205">
        <f>J337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200"/>
      <c r="C108" s="201"/>
      <c r="D108" s="202" t="s">
        <v>108</v>
      </c>
      <c r="E108" s="203"/>
      <c r="F108" s="203"/>
      <c r="G108" s="203"/>
      <c r="H108" s="203"/>
      <c r="I108" s="204"/>
      <c r="J108" s="205">
        <f>J360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109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Oprava mostu v km 68,252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90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01 - Oprava mostu v km 68,252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147" t="s">
        <v>22</v>
      </c>
      <c r="J122" s="79" t="str">
        <f>IF(J12="","",J12)</f>
        <v>24. 2. 2020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147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147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110</v>
      </c>
      <c r="D127" s="210" t="s">
        <v>58</v>
      </c>
      <c r="E127" s="210" t="s">
        <v>54</v>
      </c>
      <c r="F127" s="210" t="s">
        <v>55</v>
      </c>
      <c r="G127" s="210" t="s">
        <v>111</v>
      </c>
      <c r="H127" s="210" t="s">
        <v>112</v>
      </c>
      <c r="I127" s="211" t="s">
        <v>113</v>
      </c>
      <c r="J127" s="210" t="s">
        <v>94</v>
      </c>
      <c r="K127" s="212" t="s">
        <v>114</v>
      </c>
      <c r="L127" s="213"/>
      <c r="M127" s="100" t="s">
        <v>1</v>
      </c>
      <c r="N127" s="101" t="s">
        <v>37</v>
      </c>
      <c r="O127" s="101" t="s">
        <v>115</v>
      </c>
      <c r="P127" s="101" t="s">
        <v>116</v>
      </c>
      <c r="Q127" s="101" t="s">
        <v>117</v>
      </c>
      <c r="R127" s="101" t="s">
        <v>118</v>
      </c>
      <c r="S127" s="101" t="s">
        <v>119</v>
      </c>
      <c r="T127" s="102" t="s">
        <v>120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121</v>
      </c>
      <c r="D128" s="40"/>
      <c r="E128" s="40"/>
      <c r="F128" s="40"/>
      <c r="G128" s="40"/>
      <c r="H128" s="40"/>
      <c r="I128" s="144"/>
      <c r="J128" s="214">
        <f>BK128</f>
        <v>0</v>
      </c>
      <c r="K128" s="40"/>
      <c r="L128" s="44"/>
      <c r="M128" s="103"/>
      <c r="N128" s="215"/>
      <c r="O128" s="104"/>
      <c r="P128" s="216">
        <f>P129+P166+P336</f>
        <v>0</v>
      </c>
      <c r="Q128" s="104"/>
      <c r="R128" s="216">
        <f>R129+R166+R336</f>
        <v>114.30049836386002</v>
      </c>
      <c r="S128" s="104"/>
      <c r="T128" s="217">
        <f>T129+T166+T336</f>
        <v>7.9208140000000018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96</v>
      </c>
      <c r="BK128" s="218">
        <f>BK129+BK166+BK336</f>
        <v>0</v>
      </c>
    </row>
    <row r="129" s="12" customFormat="1" ht="25.92" customHeight="1">
      <c r="A129" s="12"/>
      <c r="B129" s="219"/>
      <c r="C129" s="220"/>
      <c r="D129" s="221" t="s">
        <v>72</v>
      </c>
      <c r="E129" s="222" t="s">
        <v>80</v>
      </c>
      <c r="F129" s="222" t="s">
        <v>122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SUM(P130:P165)</f>
        <v>0</v>
      </c>
      <c r="Q129" s="227"/>
      <c r="R129" s="228">
        <f>SUM(R130:R165)</f>
        <v>26.679620000000003</v>
      </c>
      <c r="S129" s="227"/>
      <c r="T129" s="229">
        <f>SUM(T130:T165)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80</v>
      </c>
      <c r="AT129" s="231" t="s">
        <v>72</v>
      </c>
      <c r="AU129" s="231" t="s">
        <v>73</v>
      </c>
      <c r="AY129" s="230" t="s">
        <v>123</v>
      </c>
      <c r="BK129" s="232">
        <f>SUM(BK130:BK165)</f>
        <v>0</v>
      </c>
    </row>
    <row r="130" s="2" customFormat="1" ht="33" customHeight="1">
      <c r="A130" s="38"/>
      <c r="B130" s="39"/>
      <c r="C130" s="233" t="s">
        <v>80</v>
      </c>
      <c r="D130" s="233" t="s">
        <v>124</v>
      </c>
      <c r="E130" s="234" t="s">
        <v>125</v>
      </c>
      <c r="F130" s="235" t="s">
        <v>126</v>
      </c>
      <c r="G130" s="236" t="s">
        <v>127</v>
      </c>
      <c r="H130" s="237">
        <v>100</v>
      </c>
      <c r="I130" s="238"/>
      <c r="J130" s="239">
        <f>ROUND(I130*H130,2)</f>
        <v>0</v>
      </c>
      <c r="K130" s="235" t="s">
        <v>128</v>
      </c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129</v>
      </c>
      <c r="AT130" s="244" t="s">
        <v>124</v>
      </c>
      <c r="AU130" s="244" t="s">
        <v>80</v>
      </c>
      <c r="AY130" s="17" t="s">
        <v>123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80</v>
      </c>
      <c r="BK130" s="245">
        <f>ROUND(I130*H130,2)</f>
        <v>0</v>
      </c>
      <c r="BL130" s="17" t="s">
        <v>129</v>
      </c>
      <c r="BM130" s="244" t="s">
        <v>130</v>
      </c>
    </row>
    <row r="131" s="13" customFormat="1">
      <c r="A131" s="13"/>
      <c r="B131" s="246"/>
      <c r="C131" s="247"/>
      <c r="D131" s="248" t="s">
        <v>131</v>
      </c>
      <c r="E131" s="249" t="s">
        <v>1</v>
      </c>
      <c r="F131" s="250" t="s">
        <v>132</v>
      </c>
      <c r="G131" s="247"/>
      <c r="H131" s="249" t="s">
        <v>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6" t="s">
        <v>131</v>
      </c>
      <c r="AU131" s="256" t="s">
        <v>80</v>
      </c>
      <c r="AV131" s="13" t="s">
        <v>80</v>
      </c>
      <c r="AW131" s="13" t="s">
        <v>30</v>
      </c>
      <c r="AX131" s="13" t="s">
        <v>73</v>
      </c>
      <c r="AY131" s="256" t="s">
        <v>123</v>
      </c>
    </row>
    <row r="132" s="14" customFormat="1">
      <c r="A132" s="14"/>
      <c r="B132" s="257"/>
      <c r="C132" s="258"/>
      <c r="D132" s="248" t="s">
        <v>131</v>
      </c>
      <c r="E132" s="259" t="s">
        <v>1</v>
      </c>
      <c r="F132" s="260" t="s">
        <v>133</v>
      </c>
      <c r="G132" s="258"/>
      <c r="H132" s="261">
        <v>50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131</v>
      </c>
      <c r="AU132" s="267" t="s">
        <v>80</v>
      </c>
      <c r="AV132" s="14" t="s">
        <v>82</v>
      </c>
      <c r="AW132" s="14" t="s">
        <v>30</v>
      </c>
      <c r="AX132" s="14" t="s">
        <v>73</v>
      </c>
      <c r="AY132" s="267" t="s">
        <v>123</v>
      </c>
    </row>
    <row r="133" s="14" customFormat="1">
      <c r="A133" s="14"/>
      <c r="B133" s="257"/>
      <c r="C133" s="258"/>
      <c r="D133" s="248" t="s">
        <v>131</v>
      </c>
      <c r="E133" s="259" t="s">
        <v>1</v>
      </c>
      <c r="F133" s="260" t="s">
        <v>134</v>
      </c>
      <c r="G133" s="258"/>
      <c r="H133" s="261">
        <v>50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131</v>
      </c>
      <c r="AU133" s="267" t="s">
        <v>80</v>
      </c>
      <c r="AV133" s="14" t="s">
        <v>82</v>
      </c>
      <c r="AW133" s="14" t="s">
        <v>30</v>
      </c>
      <c r="AX133" s="14" t="s">
        <v>73</v>
      </c>
      <c r="AY133" s="267" t="s">
        <v>123</v>
      </c>
    </row>
    <row r="134" s="15" customFormat="1">
      <c r="A134" s="15"/>
      <c r="B134" s="268"/>
      <c r="C134" s="269"/>
      <c r="D134" s="248" t="s">
        <v>131</v>
      </c>
      <c r="E134" s="270" t="s">
        <v>1</v>
      </c>
      <c r="F134" s="271" t="s">
        <v>135</v>
      </c>
      <c r="G134" s="269"/>
      <c r="H134" s="272">
        <v>100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131</v>
      </c>
      <c r="AU134" s="278" t="s">
        <v>80</v>
      </c>
      <c r="AV134" s="15" t="s">
        <v>129</v>
      </c>
      <c r="AW134" s="15" t="s">
        <v>30</v>
      </c>
      <c r="AX134" s="15" t="s">
        <v>80</v>
      </c>
      <c r="AY134" s="278" t="s">
        <v>123</v>
      </c>
    </row>
    <row r="135" s="2" customFormat="1" ht="16.5" customHeight="1">
      <c r="A135" s="38"/>
      <c r="B135" s="39"/>
      <c r="C135" s="233" t="s">
        <v>82</v>
      </c>
      <c r="D135" s="233" t="s">
        <v>124</v>
      </c>
      <c r="E135" s="234" t="s">
        <v>136</v>
      </c>
      <c r="F135" s="235" t="s">
        <v>137</v>
      </c>
      <c r="G135" s="236" t="s">
        <v>138</v>
      </c>
      <c r="H135" s="237">
        <v>10</v>
      </c>
      <c r="I135" s="238"/>
      <c r="J135" s="239">
        <f>ROUND(I135*H135,2)</f>
        <v>0</v>
      </c>
      <c r="K135" s="235" t="s">
        <v>128</v>
      </c>
      <c r="L135" s="44"/>
      <c r="M135" s="240" t="s">
        <v>1</v>
      </c>
      <c r="N135" s="241" t="s">
        <v>38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129</v>
      </c>
      <c r="AT135" s="244" t="s">
        <v>124</v>
      </c>
      <c r="AU135" s="244" t="s">
        <v>80</v>
      </c>
      <c r="AY135" s="17" t="s">
        <v>123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80</v>
      </c>
      <c r="BK135" s="245">
        <f>ROUND(I135*H135,2)</f>
        <v>0</v>
      </c>
      <c r="BL135" s="17" t="s">
        <v>129</v>
      </c>
      <c r="BM135" s="244" t="s">
        <v>139</v>
      </c>
    </row>
    <row r="136" s="14" customFormat="1">
      <c r="A136" s="14"/>
      <c r="B136" s="257"/>
      <c r="C136" s="258"/>
      <c r="D136" s="248" t="s">
        <v>131</v>
      </c>
      <c r="E136" s="259" t="s">
        <v>1</v>
      </c>
      <c r="F136" s="260" t="s">
        <v>140</v>
      </c>
      <c r="G136" s="258"/>
      <c r="H136" s="261">
        <v>5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131</v>
      </c>
      <c r="AU136" s="267" t="s">
        <v>80</v>
      </c>
      <c r="AV136" s="14" t="s">
        <v>82</v>
      </c>
      <c r="AW136" s="14" t="s">
        <v>30</v>
      </c>
      <c r="AX136" s="14" t="s">
        <v>73</v>
      </c>
      <c r="AY136" s="267" t="s">
        <v>123</v>
      </c>
    </row>
    <row r="137" s="14" customFormat="1">
      <c r="A137" s="14"/>
      <c r="B137" s="257"/>
      <c r="C137" s="258"/>
      <c r="D137" s="248" t="s">
        <v>131</v>
      </c>
      <c r="E137" s="259" t="s">
        <v>1</v>
      </c>
      <c r="F137" s="260" t="s">
        <v>141</v>
      </c>
      <c r="G137" s="258"/>
      <c r="H137" s="261">
        <v>5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131</v>
      </c>
      <c r="AU137" s="267" t="s">
        <v>80</v>
      </c>
      <c r="AV137" s="14" t="s">
        <v>82</v>
      </c>
      <c r="AW137" s="14" t="s">
        <v>30</v>
      </c>
      <c r="AX137" s="14" t="s">
        <v>73</v>
      </c>
      <c r="AY137" s="267" t="s">
        <v>123</v>
      </c>
    </row>
    <row r="138" s="15" customFormat="1">
      <c r="A138" s="15"/>
      <c r="B138" s="268"/>
      <c r="C138" s="269"/>
      <c r="D138" s="248" t="s">
        <v>131</v>
      </c>
      <c r="E138" s="270" t="s">
        <v>1</v>
      </c>
      <c r="F138" s="271" t="s">
        <v>135</v>
      </c>
      <c r="G138" s="269"/>
      <c r="H138" s="272">
        <v>10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131</v>
      </c>
      <c r="AU138" s="278" t="s">
        <v>80</v>
      </c>
      <c r="AV138" s="15" t="s">
        <v>129</v>
      </c>
      <c r="AW138" s="15" t="s">
        <v>30</v>
      </c>
      <c r="AX138" s="15" t="s">
        <v>80</v>
      </c>
      <c r="AY138" s="278" t="s">
        <v>123</v>
      </c>
    </row>
    <row r="139" s="2" customFormat="1" ht="33" customHeight="1">
      <c r="A139" s="38"/>
      <c r="B139" s="39"/>
      <c r="C139" s="233" t="s">
        <v>142</v>
      </c>
      <c r="D139" s="233" t="s">
        <v>124</v>
      </c>
      <c r="E139" s="234" t="s">
        <v>143</v>
      </c>
      <c r="F139" s="235" t="s">
        <v>144</v>
      </c>
      <c r="G139" s="236" t="s">
        <v>138</v>
      </c>
      <c r="H139" s="237">
        <v>21.616</v>
      </c>
      <c r="I139" s="238"/>
      <c r="J139" s="239">
        <f>ROUND(I139*H139,2)</f>
        <v>0</v>
      </c>
      <c r="K139" s="235" t="s">
        <v>128</v>
      </c>
      <c r="L139" s="44"/>
      <c r="M139" s="240" t="s">
        <v>1</v>
      </c>
      <c r="N139" s="241" t="s">
        <v>38</v>
      </c>
      <c r="O139" s="91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4" t="s">
        <v>129</v>
      </c>
      <c r="AT139" s="244" t="s">
        <v>124</v>
      </c>
      <c r="AU139" s="244" t="s">
        <v>80</v>
      </c>
      <c r="AY139" s="17" t="s">
        <v>123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7" t="s">
        <v>80</v>
      </c>
      <c r="BK139" s="245">
        <f>ROUND(I139*H139,2)</f>
        <v>0</v>
      </c>
      <c r="BL139" s="17" t="s">
        <v>129</v>
      </c>
      <c r="BM139" s="244" t="s">
        <v>145</v>
      </c>
    </row>
    <row r="140" s="14" customFormat="1">
      <c r="A140" s="14"/>
      <c r="B140" s="257"/>
      <c r="C140" s="258"/>
      <c r="D140" s="248" t="s">
        <v>131</v>
      </c>
      <c r="E140" s="259" t="s">
        <v>1</v>
      </c>
      <c r="F140" s="260" t="s">
        <v>146</v>
      </c>
      <c r="G140" s="258"/>
      <c r="H140" s="261">
        <v>14.616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131</v>
      </c>
      <c r="AU140" s="267" t="s">
        <v>80</v>
      </c>
      <c r="AV140" s="14" t="s">
        <v>82</v>
      </c>
      <c r="AW140" s="14" t="s">
        <v>30</v>
      </c>
      <c r="AX140" s="14" t="s">
        <v>73</v>
      </c>
      <c r="AY140" s="267" t="s">
        <v>123</v>
      </c>
    </row>
    <row r="141" s="14" customFormat="1">
      <c r="A141" s="14"/>
      <c r="B141" s="257"/>
      <c r="C141" s="258"/>
      <c r="D141" s="248" t="s">
        <v>131</v>
      </c>
      <c r="E141" s="259" t="s">
        <v>1</v>
      </c>
      <c r="F141" s="260" t="s">
        <v>147</v>
      </c>
      <c r="G141" s="258"/>
      <c r="H141" s="261">
        <v>7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131</v>
      </c>
      <c r="AU141" s="267" t="s">
        <v>80</v>
      </c>
      <c r="AV141" s="14" t="s">
        <v>82</v>
      </c>
      <c r="AW141" s="14" t="s">
        <v>30</v>
      </c>
      <c r="AX141" s="14" t="s">
        <v>73</v>
      </c>
      <c r="AY141" s="267" t="s">
        <v>123</v>
      </c>
    </row>
    <row r="142" s="15" customFormat="1">
      <c r="A142" s="15"/>
      <c r="B142" s="268"/>
      <c r="C142" s="269"/>
      <c r="D142" s="248" t="s">
        <v>131</v>
      </c>
      <c r="E142" s="270" t="s">
        <v>1</v>
      </c>
      <c r="F142" s="271" t="s">
        <v>135</v>
      </c>
      <c r="G142" s="269"/>
      <c r="H142" s="272">
        <v>21.616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131</v>
      </c>
      <c r="AU142" s="278" t="s">
        <v>80</v>
      </c>
      <c r="AV142" s="15" t="s">
        <v>129</v>
      </c>
      <c r="AW142" s="15" t="s">
        <v>30</v>
      </c>
      <c r="AX142" s="15" t="s">
        <v>80</v>
      </c>
      <c r="AY142" s="278" t="s">
        <v>123</v>
      </c>
    </row>
    <row r="143" s="2" customFormat="1" ht="21.75" customHeight="1">
      <c r="A143" s="38"/>
      <c r="B143" s="39"/>
      <c r="C143" s="233" t="s">
        <v>129</v>
      </c>
      <c r="D143" s="233" t="s">
        <v>124</v>
      </c>
      <c r="E143" s="234" t="s">
        <v>148</v>
      </c>
      <c r="F143" s="235" t="s">
        <v>149</v>
      </c>
      <c r="G143" s="236" t="s">
        <v>138</v>
      </c>
      <c r="H143" s="237">
        <v>21.616</v>
      </c>
      <c r="I143" s="238"/>
      <c r="J143" s="239">
        <f>ROUND(I143*H143,2)</f>
        <v>0</v>
      </c>
      <c r="K143" s="235" t="s">
        <v>128</v>
      </c>
      <c r="L143" s="44"/>
      <c r="M143" s="240" t="s">
        <v>1</v>
      </c>
      <c r="N143" s="241" t="s">
        <v>38</v>
      </c>
      <c r="O143" s="91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4" t="s">
        <v>129</v>
      </c>
      <c r="AT143" s="244" t="s">
        <v>124</v>
      </c>
      <c r="AU143" s="244" t="s">
        <v>80</v>
      </c>
      <c r="AY143" s="17" t="s">
        <v>123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7" t="s">
        <v>80</v>
      </c>
      <c r="BK143" s="245">
        <f>ROUND(I143*H143,2)</f>
        <v>0</v>
      </c>
      <c r="BL143" s="17" t="s">
        <v>129</v>
      </c>
      <c r="BM143" s="244" t="s">
        <v>150</v>
      </c>
    </row>
    <row r="144" s="14" customFormat="1">
      <c r="A144" s="14"/>
      <c r="B144" s="257"/>
      <c r="C144" s="258"/>
      <c r="D144" s="248" t="s">
        <v>131</v>
      </c>
      <c r="E144" s="259" t="s">
        <v>1</v>
      </c>
      <c r="F144" s="260" t="s">
        <v>151</v>
      </c>
      <c r="G144" s="258"/>
      <c r="H144" s="261">
        <v>21.616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131</v>
      </c>
      <c r="AU144" s="267" t="s">
        <v>80</v>
      </c>
      <c r="AV144" s="14" t="s">
        <v>82</v>
      </c>
      <c r="AW144" s="14" t="s">
        <v>30</v>
      </c>
      <c r="AX144" s="14" t="s">
        <v>80</v>
      </c>
      <c r="AY144" s="267" t="s">
        <v>123</v>
      </c>
    </row>
    <row r="145" s="2" customFormat="1" ht="21.75" customHeight="1">
      <c r="A145" s="38"/>
      <c r="B145" s="39"/>
      <c r="C145" s="233" t="s">
        <v>152</v>
      </c>
      <c r="D145" s="233" t="s">
        <v>124</v>
      </c>
      <c r="E145" s="234" t="s">
        <v>153</v>
      </c>
      <c r="F145" s="235" t="s">
        <v>154</v>
      </c>
      <c r="G145" s="236" t="s">
        <v>138</v>
      </c>
      <c r="H145" s="237">
        <v>14.616</v>
      </c>
      <c r="I145" s="238"/>
      <c r="J145" s="239">
        <f>ROUND(I145*H145,2)</f>
        <v>0</v>
      </c>
      <c r="K145" s="235" t="s">
        <v>128</v>
      </c>
      <c r="L145" s="44"/>
      <c r="M145" s="240" t="s">
        <v>1</v>
      </c>
      <c r="N145" s="241" t="s">
        <v>38</v>
      </c>
      <c r="O145" s="9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4" t="s">
        <v>129</v>
      </c>
      <c r="AT145" s="244" t="s">
        <v>124</v>
      </c>
      <c r="AU145" s="244" t="s">
        <v>80</v>
      </c>
      <c r="AY145" s="17" t="s">
        <v>123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7" t="s">
        <v>80</v>
      </c>
      <c r="BK145" s="245">
        <f>ROUND(I145*H145,2)</f>
        <v>0</v>
      </c>
      <c r="BL145" s="17" t="s">
        <v>129</v>
      </c>
      <c r="BM145" s="244" t="s">
        <v>155</v>
      </c>
    </row>
    <row r="146" s="14" customFormat="1">
      <c r="A146" s="14"/>
      <c r="B146" s="257"/>
      <c r="C146" s="258"/>
      <c r="D146" s="248" t="s">
        <v>131</v>
      </c>
      <c r="E146" s="259" t="s">
        <v>1</v>
      </c>
      <c r="F146" s="260" t="s">
        <v>156</v>
      </c>
      <c r="G146" s="258"/>
      <c r="H146" s="261">
        <v>14.616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131</v>
      </c>
      <c r="AU146" s="267" t="s">
        <v>80</v>
      </c>
      <c r="AV146" s="14" t="s">
        <v>82</v>
      </c>
      <c r="AW146" s="14" t="s">
        <v>30</v>
      </c>
      <c r="AX146" s="14" t="s">
        <v>80</v>
      </c>
      <c r="AY146" s="267" t="s">
        <v>123</v>
      </c>
    </row>
    <row r="147" s="2" customFormat="1" ht="16.5" customHeight="1">
      <c r="A147" s="38"/>
      <c r="B147" s="39"/>
      <c r="C147" s="279" t="s">
        <v>157</v>
      </c>
      <c r="D147" s="279" t="s">
        <v>158</v>
      </c>
      <c r="E147" s="280" t="s">
        <v>159</v>
      </c>
      <c r="F147" s="281" t="s">
        <v>160</v>
      </c>
      <c r="G147" s="282" t="s">
        <v>161</v>
      </c>
      <c r="H147" s="283">
        <v>26.280000000000001</v>
      </c>
      <c r="I147" s="284"/>
      <c r="J147" s="285">
        <f>ROUND(I147*H147,2)</f>
        <v>0</v>
      </c>
      <c r="K147" s="281" t="s">
        <v>128</v>
      </c>
      <c r="L147" s="286"/>
      <c r="M147" s="287" t="s">
        <v>1</v>
      </c>
      <c r="N147" s="288" t="s">
        <v>38</v>
      </c>
      <c r="O147" s="91"/>
      <c r="P147" s="242">
        <f>O147*H147</f>
        <v>0</v>
      </c>
      <c r="Q147" s="242">
        <v>1</v>
      </c>
      <c r="R147" s="242">
        <f>Q147*H147</f>
        <v>26.280000000000001</v>
      </c>
      <c r="S147" s="242">
        <v>0</v>
      </c>
      <c r="T147" s="24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4" t="s">
        <v>162</v>
      </c>
      <c r="AT147" s="244" t="s">
        <v>158</v>
      </c>
      <c r="AU147" s="244" t="s">
        <v>80</v>
      </c>
      <c r="AY147" s="17" t="s">
        <v>123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7" t="s">
        <v>80</v>
      </c>
      <c r="BK147" s="245">
        <f>ROUND(I147*H147,2)</f>
        <v>0</v>
      </c>
      <c r="BL147" s="17" t="s">
        <v>129</v>
      </c>
      <c r="BM147" s="244" t="s">
        <v>163</v>
      </c>
    </row>
    <row r="148" s="14" customFormat="1">
      <c r="A148" s="14"/>
      <c r="B148" s="257"/>
      <c r="C148" s="258"/>
      <c r="D148" s="248" t="s">
        <v>131</v>
      </c>
      <c r="E148" s="259" t="s">
        <v>1</v>
      </c>
      <c r="F148" s="260" t="s">
        <v>164</v>
      </c>
      <c r="G148" s="258"/>
      <c r="H148" s="261">
        <v>26.280000000000001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131</v>
      </c>
      <c r="AU148" s="267" t="s">
        <v>80</v>
      </c>
      <c r="AV148" s="14" t="s">
        <v>82</v>
      </c>
      <c r="AW148" s="14" t="s">
        <v>30</v>
      </c>
      <c r="AX148" s="14" t="s">
        <v>80</v>
      </c>
      <c r="AY148" s="267" t="s">
        <v>123</v>
      </c>
    </row>
    <row r="149" s="2" customFormat="1" ht="21.75" customHeight="1">
      <c r="A149" s="38"/>
      <c r="B149" s="39"/>
      <c r="C149" s="233" t="s">
        <v>165</v>
      </c>
      <c r="D149" s="233" t="s">
        <v>124</v>
      </c>
      <c r="E149" s="234" t="s">
        <v>166</v>
      </c>
      <c r="F149" s="235" t="s">
        <v>167</v>
      </c>
      <c r="G149" s="236" t="s">
        <v>127</v>
      </c>
      <c r="H149" s="237">
        <v>100</v>
      </c>
      <c r="I149" s="238"/>
      <c r="J149" s="239">
        <f>ROUND(I149*H149,2)</f>
        <v>0</v>
      </c>
      <c r="K149" s="235" t="s">
        <v>128</v>
      </c>
      <c r="L149" s="44"/>
      <c r="M149" s="240" t="s">
        <v>1</v>
      </c>
      <c r="N149" s="241" t="s">
        <v>38</v>
      </c>
      <c r="O149" s="91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4" t="s">
        <v>129</v>
      </c>
      <c r="AT149" s="244" t="s">
        <v>124</v>
      </c>
      <c r="AU149" s="244" t="s">
        <v>80</v>
      </c>
      <c r="AY149" s="17" t="s">
        <v>123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7" t="s">
        <v>80</v>
      </c>
      <c r="BK149" s="245">
        <f>ROUND(I149*H149,2)</f>
        <v>0</v>
      </c>
      <c r="BL149" s="17" t="s">
        <v>129</v>
      </c>
      <c r="BM149" s="244" t="s">
        <v>168</v>
      </c>
    </row>
    <row r="150" s="14" customFormat="1">
      <c r="A150" s="14"/>
      <c r="B150" s="257"/>
      <c r="C150" s="258"/>
      <c r="D150" s="248" t="s">
        <v>131</v>
      </c>
      <c r="E150" s="259" t="s">
        <v>1</v>
      </c>
      <c r="F150" s="260" t="s">
        <v>169</v>
      </c>
      <c r="G150" s="258"/>
      <c r="H150" s="261">
        <v>50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131</v>
      </c>
      <c r="AU150" s="267" t="s">
        <v>80</v>
      </c>
      <c r="AV150" s="14" t="s">
        <v>82</v>
      </c>
      <c r="AW150" s="14" t="s">
        <v>30</v>
      </c>
      <c r="AX150" s="14" t="s">
        <v>73</v>
      </c>
      <c r="AY150" s="267" t="s">
        <v>123</v>
      </c>
    </row>
    <row r="151" s="14" customFormat="1">
      <c r="A151" s="14"/>
      <c r="B151" s="257"/>
      <c r="C151" s="258"/>
      <c r="D151" s="248" t="s">
        <v>131</v>
      </c>
      <c r="E151" s="259" t="s">
        <v>1</v>
      </c>
      <c r="F151" s="260" t="s">
        <v>170</v>
      </c>
      <c r="G151" s="258"/>
      <c r="H151" s="261">
        <v>50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131</v>
      </c>
      <c r="AU151" s="267" t="s">
        <v>80</v>
      </c>
      <c r="AV151" s="14" t="s">
        <v>82</v>
      </c>
      <c r="AW151" s="14" t="s">
        <v>30</v>
      </c>
      <c r="AX151" s="14" t="s">
        <v>73</v>
      </c>
      <c r="AY151" s="267" t="s">
        <v>123</v>
      </c>
    </row>
    <row r="152" s="15" customFormat="1">
      <c r="A152" s="15"/>
      <c r="B152" s="268"/>
      <c r="C152" s="269"/>
      <c r="D152" s="248" t="s">
        <v>131</v>
      </c>
      <c r="E152" s="270" t="s">
        <v>1</v>
      </c>
      <c r="F152" s="271" t="s">
        <v>135</v>
      </c>
      <c r="G152" s="269"/>
      <c r="H152" s="272">
        <v>100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131</v>
      </c>
      <c r="AU152" s="278" t="s">
        <v>80</v>
      </c>
      <c r="AV152" s="15" t="s">
        <v>129</v>
      </c>
      <c r="AW152" s="15" t="s">
        <v>30</v>
      </c>
      <c r="AX152" s="15" t="s">
        <v>80</v>
      </c>
      <c r="AY152" s="278" t="s">
        <v>123</v>
      </c>
    </row>
    <row r="153" s="2" customFormat="1" ht="21.75" customHeight="1">
      <c r="A153" s="38"/>
      <c r="B153" s="39"/>
      <c r="C153" s="233" t="s">
        <v>162</v>
      </c>
      <c r="D153" s="233" t="s">
        <v>124</v>
      </c>
      <c r="E153" s="234" t="s">
        <v>171</v>
      </c>
      <c r="F153" s="235" t="s">
        <v>172</v>
      </c>
      <c r="G153" s="236" t="s">
        <v>161</v>
      </c>
      <c r="H153" s="237">
        <v>38.908999999999999</v>
      </c>
      <c r="I153" s="238"/>
      <c r="J153" s="239">
        <f>ROUND(I153*H153,2)</f>
        <v>0</v>
      </c>
      <c r="K153" s="235" t="s">
        <v>128</v>
      </c>
      <c r="L153" s="44"/>
      <c r="M153" s="240" t="s">
        <v>1</v>
      </c>
      <c r="N153" s="241" t="s">
        <v>38</v>
      </c>
      <c r="O153" s="91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4" t="s">
        <v>129</v>
      </c>
      <c r="AT153" s="244" t="s">
        <v>124</v>
      </c>
      <c r="AU153" s="244" t="s">
        <v>80</v>
      </c>
      <c r="AY153" s="17" t="s">
        <v>123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7" t="s">
        <v>80</v>
      </c>
      <c r="BK153" s="245">
        <f>ROUND(I153*H153,2)</f>
        <v>0</v>
      </c>
      <c r="BL153" s="17" t="s">
        <v>129</v>
      </c>
      <c r="BM153" s="244" t="s">
        <v>173</v>
      </c>
    </row>
    <row r="154" s="14" customFormat="1">
      <c r="A154" s="14"/>
      <c r="B154" s="257"/>
      <c r="C154" s="258"/>
      <c r="D154" s="248" t="s">
        <v>131</v>
      </c>
      <c r="E154" s="259" t="s">
        <v>1</v>
      </c>
      <c r="F154" s="260" t="s">
        <v>174</v>
      </c>
      <c r="G154" s="258"/>
      <c r="H154" s="261">
        <v>38.908999999999999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131</v>
      </c>
      <c r="AU154" s="267" t="s">
        <v>80</v>
      </c>
      <c r="AV154" s="14" t="s">
        <v>82</v>
      </c>
      <c r="AW154" s="14" t="s">
        <v>30</v>
      </c>
      <c r="AX154" s="14" t="s">
        <v>80</v>
      </c>
      <c r="AY154" s="267" t="s">
        <v>123</v>
      </c>
    </row>
    <row r="155" s="2" customFormat="1" ht="21.75" customHeight="1">
      <c r="A155" s="38"/>
      <c r="B155" s="39"/>
      <c r="C155" s="233" t="s">
        <v>175</v>
      </c>
      <c r="D155" s="233" t="s">
        <v>124</v>
      </c>
      <c r="E155" s="234" t="s">
        <v>176</v>
      </c>
      <c r="F155" s="235" t="s">
        <v>177</v>
      </c>
      <c r="G155" s="236" t="s">
        <v>127</v>
      </c>
      <c r="H155" s="237">
        <v>100</v>
      </c>
      <c r="I155" s="238"/>
      <c r="J155" s="239">
        <f>ROUND(I155*H155,2)</f>
        <v>0</v>
      </c>
      <c r="K155" s="235" t="s">
        <v>128</v>
      </c>
      <c r="L155" s="44"/>
      <c r="M155" s="240" t="s">
        <v>1</v>
      </c>
      <c r="N155" s="241" t="s">
        <v>38</v>
      </c>
      <c r="O155" s="91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4" t="s">
        <v>129</v>
      </c>
      <c r="AT155" s="244" t="s">
        <v>124</v>
      </c>
      <c r="AU155" s="244" t="s">
        <v>80</v>
      </c>
      <c r="AY155" s="17" t="s">
        <v>123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7" t="s">
        <v>80</v>
      </c>
      <c r="BK155" s="245">
        <f>ROUND(I155*H155,2)</f>
        <v>0</v>
      </c>
      <c r="BL155" s="17" t="s">
        <v>129</v>
      </c>
      <c r="BM155" s="244" t="s">
        <v>178</v>
      </c>
    </row>
    <row r="156" s="14" customFormat="1">
      <c r="A156" s="14"/>
      <c r="B156" s="257"/>
      <c r="C156" s="258"/>
      <c r="D156" s="248" t="s">
        <v>131</v>
      </c>
      <c r="E156" s="259" t="s">
        <v>1</v>
      </c>
      <c r="F156" s="260" t="s">
        <v>179</v>
      </c>
      <c r="G156" s="258"/>
      <c r="H156" s="261">
        <v>100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131</v>
      </c>
      <c r="AU156" s="267" t="s">
        <v>80</v>
      </c>
      <c r="AV156" s="14" t="s">
        <v>82</v>
      </c>
      <c r="AW156" s="14" t="s">
        <v>30</v>
      </c>
      <c r="AX156" s="14" t="s">
        <v>80</v>
      </c>
      <c r="AY156" s="267" t="s">
        <v>123</v>
      </c>
    </row>
    <row r="157" s="2" customFormat="1" ht="16.5" customHeight="1">
      <c r="A157" s="38"/>
      <c r="B157" s="39"/>
      <c r="C157" s="233" t="s">
        <v>180</v>
      </c>
      <c r="D157" s="233" t="s">
        <v>124</v>
      </c>
      <c r="E157" s="234" t="s">
        <v>181</v>
      </c>
      <c r="F157" s="235" t="s">
        <v>182</v>
      </c>
      <c r="G157" s="236" t="s">
        <v>127</v>
      </c>
      <c r="H157" s="237">
        <v>79.299999999999997</v>
      </c>
      <c r="I157" s="238"/>
      <c r="J157" s="239">
        <f>ROUND(I157*H157,2)</f>
        <v>0</v>
      </c>
      <c r="K157" s="235" t="s">
        <v>128</v>
      </c>
      <c r="L157" s="44"/>
      <c r="M157" s="240" t="s">
        <v>1</v>
      </c>
      <c r="N157" s="241" t="s">
        <v>38</v>
      </c>
      <c r="O157" s="91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4" t="s">
        <v>129</v>
      </c>
      <c r="AT157" s="244" t="s">
        <v>124</v>
      </c>
      <c r="AU157" s="244" t="s">
        <v>80</v>
      </c>
      <c r="AY157" s="17" t="s">
        <v>123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7" t="s">
        <v>80</v>
      </c>
      <c r="BK157" s="245">
        <f>ROUND(I157*H157,2)</f>
        <v>0</v>
      </c>
      <c r="BL157" s="17" t="s">
        <v>129</v>
      </c>
      <c r="BM157" s="244" t="s">
        <v>183</v>
      </c>
    </row>
    <row r="158" s="14" customFormat="1">
      <c r="A158" s="14"/>
      <c r="B158" s="257"/>
      <c r="C158" s="258"/>
      <c r="D158" s="248" t="s">
        <v>131</v>
      </c>
      <c r="E158" s="259" t="s">
        <v>1</v>
      </c>
      <c r="F158" s="260" t="s">
        <v>184</v>
      </c>
      <c r="G158" s="258"/>
      <c r="H158" s="261">
        <v>79.299999999999997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131</v>
      </c>
      <c r="AU158" s="267" t="s">
        <v>80</v>
      </c>
      <c r="AV158" s="14" t="s">
        <v>82</v>
      </c>
      <c r="AW158" s="14" t="s">
        <v>30</v>
      </c>
      <c r="AX158" s="14" t="s">
        <v>80</v>
      </c>
      <c r="AY158" s="267" t="s">
        <v>123</v>
      </c>
    </row>
    <row r="159" s="2" customFormat="1" ht="16.5" customHeight="1">
      <c r="A159" s="38"/>
      <c r="B159" s="39"/>
      <c r="C159" s="233" t="s">
        <v>185</v>
      </c>
      <c r="D159" s="233" t="s">
        <v>124</v>
      </c>
      <c r="E159" s="234" t="s">
        <v>186</v>
      </c>
      <c r="F159" s="235" t="s">
        <v>187</v>
      </c>
      <c r="G159" s="236" t="s">
        <v>127</v>
      </c>
      <c r="H159" s="237">
        <v>100</v>
      </c>
      <c r="I159" s="238"/>
      <c r="J159" s="239">
        <f>ROUND(I159*H159,2)</f>
        <v>0</v>
      </c>
      <c r="K159" s="235" t="s">
        <v>128</v>
      </c>
      <c r="L159" s="44"/>
      <c r="M159" s="240" t="s">
        <v>1</v>
      </c>
      <c r="N159" s="241" t="s">
        <v>38</v>
      </c>
      <c r="O159" s="91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4" t="s">
        <v>129</v>
      </c>
      <c r="AT159" s="244" t="s">
        <v>124</v>
      </c>
      <c r="AU159" s="244" t="s">
        <v>80</v>
      </c>
      <c r="AY159" s="17" t="s">
        <v>123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7" t="s">
        <v>80</v>
      </c>
      <c r="BK159" s="245">
        <f>ROUND(I159*H159,2)</f>
        <v>0</v>
      </c>
      <c r="BL159" s="17" t="s">
        <v>129</v>
      </c>
      <c r="BM159" s="244" t="s">
        <v>188</v>
      </c>
    </row>
    <row r="160" s="14" customFormat="1">
      <c r="A160" s="14"/>
      <c r="B160" s="257"/>
      <c r="C160" s="258"/>
      <c r="D160" s="248" t="s">
        <v>131</v>
      </c>
      <c r="E160" s="259" t="s">
        <v>1</v>
      </c>
      <c r="F160" s="260" t="s">
        <v>179</v>
      </c>
      <c r="G160" s="258"/>
      <c r="H160" s="261">
        <v>100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131</v>
      </c>
      <c r="AU160" s="267" t="s">
        <v>80</v>
      </c>
      <c r="AV160" s="14" t="s">
        <v>82</v>
      </c>
      <c r="AW160" s="14" t="s">
        <v>30</v>
      </c>
      <c r="AX160" s="14" t="s">
        <v>80</v>
      </c>
      <c r="AY160" s="267" t="s">
        <v>123</v>
      </c>
    </row>
    <row r="161" s="2" customFormat="1" ht="16.5" customHeight="1">
      <c r="A161" s="38"/>
      <c r="B161" s="39"/>
      <c r="C161" s="233" t="s">
        <v>189</v>
      </c>
      <c r="D161" s="233" t="s">
        <v>124</v>
      </c>
      <c r="E161" s="234" t="s">
        <v>190</v>
      </c>
      <c r="F161" s="235" t="s">
        <v>191</v>
      </c>
      <c r="G161" s="236" t="s">
        <v>127</v>
      </c>
      <c r="H161" s="237">
        <v>100</v>
      </c>
      <c r="I161" s="238"/>
      <c r="J161" s="239">
        <f>ROUND(I161*H161,2)</f>
        <v>0</v>
      </c>
      <c r="K161" s="235" t="s">
        <v>128</v>
      </c>
      <c r="L161" s="44"/>
      <c r="M161" s="240" t="s">
        <v>1</v>
      </c>
      <c r="N161" s="241" t="s">
        <v>38</v>
      </c>
      <c r="O161" s="91"/>
      <c r="P161" s="242">
        <f>O161*H161</f>
        <v>0</v>
      </c>
      <c r="Q161" s="242">
        <v>0.0039712000000000003</v>
      </c>
      <c r="R161" s="242">
        <f>Q161*H161</f>
        <v>0.39712000000000003</v>
      </c>
      <c r="S161" s="242">
        <v>0</v>
      </c>
      <c r="T161" s="24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4" t="s">
        <v>129</v>
      </c>
      <c r="AT161" s="244" t="s">
        <v>124</v>
      </c>
      <c r="AU161" s="244" t="s">
        <v>80</v>
      </c>
      <c r="AY161" s="17" t="s">
        <v>123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7" t="s">
        <v>80</v>
      </c>
      <c r="BK161" s="245">
        <f>ROUND(I161*H161,2)</f>
        <v>0</v>
      </c>
      <c r="BL161" s="17" t="s">
        <v>129</v>
      </c>
      <c r="BM161" s="244" t="s">
        <v>192</v>
      </c>
    </row>
    <row r="162" s="14" customFormat="1">
      <c r="A162" s="14"/>
      <c r="B162" s="257"/>
      <c r="C162" s="258"/>
      <c r="D162" s="248" t="s">
        <v>131</v>
      </c>
      <c r="E162" s="259" t="s">
        <v>1</v>
      </c>
      <c r="F162" s="260" t="s">
        <v>193</v>
      </c>
      <c r="G162" s="258"/>
      <c r="H162" s="261">
        <v>100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131</v>
      </c>
      <c r="AU162" s="267" t="s">
        <v>80</v>
      </c>
      <c r="AV162" s="14" t="s">
        <v>82</v>
      </c>
      <c r="AW162" s="14" t="s">
        <v>30</v>
      </c>
      <c r="AX162" s="14" t="s">
        <v>73</v>
      </c>
      <c r="AY162" s="267" t="s">
        <v>123</v>
      </c>
    </row>
    <row r="163" s="15" customFormat="1">
      <c r="A163" s="15"/>
      <c r="B163" s="268"/>
      <c r="C163" s="269"/>
      <c r="D163" s="248" t="s">
        <v>131</v>
      </c>
      <c r="E163" s="270" t="s">
        <v>1</v>
      </c>
      <c r="F163" s="271" t="s">
        <v>135</v>
      </c>
      <c r="G163" s="269"/>
      <c r="H163" s="272">
        <v>100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8" t="s">
        <v>131</v>
      </c>
      <c r="AU163" s="278" t="s">
        <v>80</v>
      </c>
      <c r="AV163" s="15" t="s">
        <v>129</v>
      </c>
      <c r="AW163" s="15" t="s">
        <v>30</v>
      </c>
      <c r="AX163" s="15" t="s">
        <v>80</v>
      </c>
      <c r="AY163" s="278" t="s">
        <v>123</v>
      </c>
    </row>
    <row r="164" s="2" customFormat="1" ht="16.5" customHeight="1">
      <c r="A164" s="38"/>
      <c r="B164" s="39"/>
      <c r="C164" s="279" t="s">
        <v>194</v>
      </c>
      <c r="D164" s="279" t="s">
        <v>158</v>
      </c>
      <c r="E164" s="280" t="s">
        <v>195</v>
      </c>
      <c r="F164" s="281" t="s">
        <v>196</v>
      </c>
      <c r="G164" s="282" t="s">
        <v>197</v>
      </c>
      <c r="H164" s="283">
        <v>2.5</v>
      </c>
      <c r="I164" s="284"/>
      <c r="J164" s="285">
        <f>ROUND(I164*H164,2)</f>
        <v>0</v>
      </c>
      <c r="K164" s="281" t="s">
        <v>128</v>
      </c>
      <c r="L164" s="286"/>
      <c r="M164" s="287" t="s">
        <v>1</v>
      </c>
      <c r="N164" s="288" t="s">
        <v>38</v>
      </c>
      <c r="O164" s="91"/>
      <c r="P164" s="242">
        <f>O164*H164</f>
        <v>0</v>
      </c>
      <c r="Q164" s="242">
        <v>0.001</v>
      </c>
      <c r="R164" s="242">
        <f>Q164*H164</f>
        <v>0.0025000000000000001</v>
      </c>
      <c r="S164" s="242">
        <v>0</v>
      </c>
      <c r="T164" s="24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4" t="s">
        <v>162</v>
      </c>
      <c r="AT164" s="244" t="s">
        <v>158</v>
      </c>
      <c r="AU164" s="244" t="s">
        <v>80</v>
      </c>
      <c r="AY164" s="17" t="s">
        <v>123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7" t="s">
        <v>80</v>
      </c>
      <c r="BK164" s="245">
        <f>ROUND(I164*H164,2)</f>
        <v>0</v>
      </c>
      <c r="BL164" s="17" t="s">
        <v>129</v>
      </c>
      <c r="BM164" s="244" t="s">
        <v>198</v>
      </c>
    </row>
    <row r="165" s="14" customFormat="1">
      <c r="A165" s="14"/>
      <c r="B165" s="257"/>
      <c r="C165" s="258"/>
      <c r="D165" s="248" t="s">
        <v>131</v>
      </c>
      <c r="E165" s="258"/>
      <c r="F165" s="260" t="s">
        <v>199</v>
      </c>
      <c r="G165" s="258"/>
      <c r="H165" s="261">
        <v>2.5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131</v>
      </c>
      <c r="AU165" s="267" t="s">
        <v>80</v>
      </c>
      <c r="AV165" s="14" t="s">
        <v>82</v>
      </c>
      <c r="AW165" s="14" t="s">
        <v>4</v>
      </c>
      <c r="AX165" s="14" t="s">
        <v>80</v>
      </c>
      <c r="AY165" s="267" t="s">
        <v>123</v>
      </c>
    </row>
    <row r="166" s="12" customFormat="1" ht="25.92" customHeight="1">
      <c r="A166" s="12"/>
      <c r="B166" s="219"/>
      <c r="C166" s="220"/>
      <c r="D166" s="221" t="s">
        <v>72</v>
      </c>
      <c r="E166" s="222" t="s">
        <v>200</v>
      </c>
      <c r="F166" s="222" t="s">
        <v>201</v>
      </c>
      <c r="G166" s="220"/>
      <c r="H166" s="220"/>
      <c r="I166" s="223"/>
      <c r="J166" s="224">
        <f>BK166</f>
        <v>0</v>
      </c>
      <c r="K166" s="220"/>
      <c r="L166" s="225"/>
      <c r="M166" s="226"/>
      <c r="N166" s="227"/>
      <c r="O166" s="227"/>
      <c r="P166" s="228">
        <f>P167+P197+P224+P229+P325+P334</f>
        <v>0</v>
      </c>
      <c r="Q166" s="227"/>
      <c r="R166" s="228">
        <f>R167+R197+R224+R229+R325+R334</f>
        <v>85.573179341360017</v>
      </c>
      <c r="S166" s="227"/>
      <c r="T166" s="229">
        <f>T167+T197+T224+T229+T325+T334</f>
        <v>7.9208140000000018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80</v>
      </c>
      <c r="AT166" s="231" t="s">
        <v>72</v>
      </c>
      <c r="AU166" s="231" t="s">
        <v>73</v>
      </c>
      <c r="AY166" s="230" t="s">
        <v>123</v>
      </c>
      <c r="BK166" s="232">
        <f>BK167+BK197+BK224+BK229+BK325+BK334</f>
        <v>0</v>
      </c>
    </row>
    <row r="167" s="12" customFormat="1" ht="22.8" customHeight="1">
      <c r="A167" s="12"/>
      <c r="B167" s="219"/>
      <c r="C167" s="220"/>
      <c r="D167" s="221" t="s">
        <v>72</v>
      </c>
      <c r="E167" s="289" t="s">
        <v>82</v>
      </c>
      <c r="F167" s="289" t="s">
        <v>202</v>
      </c>
      <c r="G167" s="220"/>
      <c r="H167" s="220"/>
      <c r="I167" s="223"/>
      <c r="J167" s="290">
        <f>BK167</f>
        <v>0</v>
      </c>
      <c r="K167" s="220"/>
      <c r="L167" s="225"/>
      <c r="M167" s="226"/>
      <c r="N167" s="227"/>
      <c r="O167" s="227"/>
      <c r="P167" s="228">
        <f>SUM(P168:P196)</f>
        <v>0</v>
      </c>
      <c r="Q167" s="227"/>
      <c r="R167" s="228">
        <f>SUM(R168:R196)</f>
        <v>45.130715089000006</v>
      </c>
      <c r="S167" s="227"/>
      <c r="T167" s="229">
        <f>SUM(T168:T196)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0" t="s">
        <v>80</v>
      </c>
      <c r="AT167" s="231" t="s">
        <v>72</v>
      </c>
      <c r="AU167" s="231" t="s">
        <v>80</v>
      </c>
      <c r="AY167" s="230" t="s">
        <v>123</v>
      </c>
      <c r="BK167" s="232">
        <f>SUM(BK168:BK196)</f>
        <v>0</v>
      </c>
    </row>
    <row r="168" s="2" customFormat="1" ht="33" customHeight="1">
      <c r="A168" s="38"/>
      <c r="B168" s="39"/>
      <c r="C168" s="233" t="s">
        <v>203</v>
      </c>
      <c r="D168" s="233" t="s">
        <v>124</v>
      </c>
      <c r="E168" s="234" t="s">
        <v>204</v>
      </c>
      <c r="F168" s="235" t="s">
        <v>205</v>
      </c>
      <c r="G168" s="236" t="s">
        <v>206</v>
      </c>
      <c r="H168" s="237">
        <v>16</v>
      </c>
      <c r="I168" s="238"/>
      <c r="J168" s="239">
        <f>ROUND(I168*H168,2)</f>
        <v>0</v>
      </c>
      <c r="K168" s="235" t="s">
        <v>128</v>
      </c>
      <c r="L168" s="44"/>
      <c r="M168" s="240" t="s">
        <v>1</v>
      </c>
      <c r="N168" s="241" t="s">
        <v>38</v>
      </c>
      <c r="O168" s="91"/>
      <c r="P168" s="242">
        <f>O168*H168</f>
        <v>0</v>
      </c>
      <c r="Q168" s="242">
        <v>0.27377499999999999</v>
      </c>
      <c r="R168" s="242">
        <f>Q168*H168</f>
        <v>4.3803999999999998</v>
      </c>
      <c r="S168" s="242">
        <v>0</v>
      </c>
      <c r="T168" s="24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4" t="s">
        <v>129</v>
      </c>
      <c r="AT168" s="244" t="s">
        <v>124</v>
      </c>
      <c r="AU168" s="244" t="s">
        <v>82</v>
      </c>
      <c r="AY168" s="17" t="s">
        <v>123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7" t="s">
        <v>80</v>
      </c>
      <c r="BK168" s="245">
        <f>ROUND(I168*H168,2)</f>
        <v>0</v>
      </c>
      <c r="BL168" s="17" t="s">
        <v>129</v>
      </c>
      <c r="BM168" s="244" t="s">
        <v>207</v>
      </c>
    </row>
    <row r="169" s="14" customFormat="1">
      <c r="A169" s="14"/>
      <c r="B169" s="257"/>
      <c r="C169" s="258"/>
      <c r="D169" s="248" t="s">
        <v>131</v>
      </c>
      <c r="E169" s="259" t="s">
        <v>1</v>
      </c>
      <c r="F169" s="260" t="s">
        <v>208</v>
      </c>
      <c r="G169" s="258"/>
      <c r="H169" s="261">
        <v>16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131</v>
      </c>
      <c r="AU169" s="267" t="s">
        <v>82</v>
      </c>
      <c r="AV169" s="14" t="s">
        <v>82</v>
      </c>
      <c r="AW169" s="14" t="s">
        <v>30</v>
      </c>
      <c r="AX169" s="14" t="s">
        <v>80</v>
      </c>
      <c r="AY169" s="267" t="s">
        <v>123</v>
      </c>
    </row>
    <row r="170" s="2" customFormat="1" ht="21.75" customHeight="1">
      <c r="A170" s="38"/>
      <c r="B170" s="39"/>
      <c r="C170" s="233" t="s">
        <v>8</v>
      </c>
      <c r="D170" s="233" t="s">
        <v>124</v>
      </c>
      <c r="E170" s="234" t="s">
        <v>209</v>
      </c>
      <c r="F170" s="235" t="s">
        <v>210</v>
      </c>
      <c r="G170" s="236" t="s">
        <v>127</v>
      </c>
      <c r="H170" s="237">
        <v>76.518000000000001</v>
      </c>
      <c r="I170" s="238"/>
      <c r="J170" s="239">
        <f>ROUND(I170*H170,2)</f>
        <v>0</v>
      </c>
      <c r="K170" s="235" t="s">
        <v>128</v>
      </c>
      <c r="L170" s="44"/>
      <c r="M170" s="240" t="s">
        <v>1</v>
      </c>
      <c r="N170" s="241" t="s">
        <v>38</v>
      </c>
      <c r="O170" s="91"/>
      <c r="P170" s="242">
        <f>O170*H170</f>
        <v>0</v>
      </c>
      <c r="Q170" s="242">
        <v>0.00013750000000000001</v>
      </c>
      <c r="R170" s="242">
        <f>Q170*H170</f>
        <v>0.010521225</v>
      </c>
      <c r="S170" s="242">
        <v>0</v>
      </c>
      <c r="T170" s="24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4" t="s">
        <v>129</v>
      </c>
      <c r="AT170" s="244" t="s">
        <v>124</v>
      </c>
      <c r="AU170" s="244" t="s">
        <v>82</v>
      </c>
      <c r="AY170" s="17" t="s">
        <v>123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7" t="s">
        <v>80</v>
      </c>
      <c r="BK170" s="245">
        <f>ROUND(I170*H170,2)</f>
        <v>0</v>
      </c>
      <c r="BL170" s="17" t="s">
        <v>129</v>
      </c>
      <c r="BM170" s="244" t="s">
        <v>211</v>
      </c>
    </row>
    <row r="171" s="14" customFormat="1">
      <c r="A171" s="14"/>
      <c r="B171" s="257"/>
      <c r="C171" s="258"/>
      <c r="D171" s="248" t="s">
        <v>131</v>
      </c>
      <c r="E171" s="259" t="s">
        <v>1</v>
      </c>
      <c r="F171" s="260" t="s">
        <v>212</v>
      </c>
      <c r="G171" s="258"/>
      <c r="H171" s="261">
        <v>76.518000000000001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131</v>
      </c>
      <c r="AU171" s="267" t="s">
        <v>82</v>
      </c>
      <c r="AV171" s="14" t="s">
        <v>82</v>
      </c>
      <c r="AW171" s="14" t="s">
        <v>30</v>
      </c>
      <c r="AX171" s="14" t="s">
        <v>73</v>
      </c>
      <c r="AY171" s="267" t="s">
        <v>123</v>
      </c>
    </row>
    <row r="172" s="15" customFormat="1">
      <c r="A172" s="15"/>
      <c r="B172" s="268"/>
      <c r="C172" s="269"/>
      <c r="D172" s="248" t="s">
        <v>131</v>
      </c>
      <c r="E172" s="270" t="s">
        <v>1</v>
      </c>
      <c r="F172" s="271" t="s">
        <v>135</v>
      </c>
      <c r="G172" s="269"/>
      <c r="H172" s="272">
        <v>76.518000000000001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131</v>
      </c>
      <c r="AU172" s="278" t="s">
        <v>82</v>
      </c>
      <c r="AV172" s="15" t="s">
        <v>129</v>
      </c>
      <c r="AW172" s="15" t="s">
        <v>30</v>
      </c>
      <c r="AX172" s="15" t="s">
        <v>80</v>
      </c>
      <c r="AY172" s="278" t="s">
        <v>123</v>
      </c>
    </row>
    <row r="173" s="2" customFormat="1" ht="16.5" customHeight="1">
      <c r="A173" s="38"/>
      <c r="B173" s="39"/>
      <c r="C173" s="279" t="s">
        <v>213</v>
      </c>
      <c r="D173" s="279" t="s">
        <v>158</v>
      </c>
      <c r="E173" s="280" t="s">
        <v>214</v>
      </c>
      <c r="F173" s="281" t="s">
        <v>215</v>
      </c>
      <c r="G173" s="282" t="s">
        <v>127</v>
      </c>
      <c r="H173" s="283">
        <v>87.995999999999995</v>
      </c>
      <c r="I173" s="284"/>
      <c r="J173" s="285">
        <f>ROUND(I173*H173,2)</f>
        <v>0</v>
      </c>
      <c r="K173" s="281" t="s">
        <v>128</v>
      </c>
      <c r="L173" s="286"/>
      <c r="M173" s="287" t="s">
        <v>1</v>
      </c>
      <c r="N173" s="288" t="s">
        <v>38</v>
      </c>
      <c r="O173" s="91"/>
      <c r="P173" s="242">
        <f>O173*H173</f>
        <v>0</v>
      </c>
      <c r="Q173" s="242">
        <v>0.0015299999999999999</v>
      </c>
      <c r="R173" s="242">
        <f>Q173*H173</f>
        <v>0.13463387999999998</v>
      </c>
      <c r="S173" s="242">
        <v>0</v>
      </c>
      <c r="T173" s="24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4" t="s">
        <v>162</v>
      </c>
      <c r="AT173" s="244" t="s">
        <v>158</v>
      </c>
      <c r="AU173" s="244" t="s">
        <v>82</v>
      </c>
      <c r="AY173" s="17" t="s">
        <v>123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7" t="s">
        <v>80</v>
      </c>
      <c r="BK173" s="245">
        <f>ROUND(I173*H173,2)</f>
        <v>0</v>
      </c>
      <c r="BL173" s="17" t="s">
        <v>129</v>
      </c>
      <c r="BM173" s="244" t="s">
        <v>216</v>
      </c>
    </row>
    <row r="174" s="14" customFormat="1">
      <c r="A174" s="14"/>
      <c r="B174" s="257"/>
      <c r="C174" s="258"/>
      <c r="D174" s="248" t="s">
        <v>131</v>
      </c>
      <c r="E174" s="259" t="s">
        <v>1</v>
      </c>
      <c r="F174" s="260" t="s">
        <v>217</v>
      </c>
      <c r="G174" s="258"/>
      <c r="H174" s="261">
        <v>87.995999999999995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131</v>
      </c>
      <c r="AU174" s="267" t="s">
        <v>82</v>
      </c>
      <c r="AV174" s="14" t="s">
        <v>82</v>
      </c>
      <c r="AW174" s="14" t="s">
        <v>30</v>
      </c>
      <c r="AX174" s="14" t="s">
        <v>80</v>
      </c>
      <c r="AY174" s="267" t="s">
        <v>123</v>
      </c>
    </row>
    <row r="175" s="2" customFormat="1" ht="21.75" customHeight="1">
      <c r="A175" s="38"/>
      <c r="B175" s="39"/>
      <c r="C175" s="233" t="s">
        <v>218</v>
      </c>
      <c r="D175" s="233" t="s">
        <v>124</v>
      </c>
      <c r="E175" s="234" t="s">
        <v>219</v>
      </c>
      <c r="F175" s="235" t="s">
        <v>220</v>
      </c>
      <c r="G175" s="236" t="s">
        <v>206</v>
      </c>
      <c r="H175" s="237">
        <v>133.59999999999999</v>
      </c>
      <c r="I175" s="238"/>
      <c r="J175" s="239">
        <f>ROUND(I175*H175,2)</f>
        <v>0</v>
      </c>
      <c r="K175" s="235" t="s">
        <v>128</v>
      </c>
      <c r="L175" s="44"/>
      <c r="M175" s="240" t="s">
        <v>1</v>
      </c>
      <c r="N175" s="241" t="s">
        <v>38</v>
      </c>
      <c r="O175" s="91"/>
      <c r="P175" s="242">
        <f>O175*H175</f>
        <v>0</v>
      </c>
      <c r="Q175" s="242">
        <v>0.00013975000000000001</v>
      </c>
      <c r="R175" s="242">
        <f>Q175*H175</f>
        <v>0.018670599999999999</v>
      </c>
      <c r="S175" s="242">
        <v>0</v>
      </c>
      <c r="T175" s="24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4" t="s">
        <v>129</v>
      </c>
      <c r="AT175" s="244" t="s">
        <v>124</v>
      </c>
      <c r="AU175" s="244" t="s">
        <v>82</v>
      </c>
      <c r="AY175" s="17" t="s">
        <v>123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7" t="s">
        <v>80</v>
      </c>
      <c r="BK175" s="245">
        <f>ROUND(I175*H175,2)</f>
        <v>0</v>
      </c>
      <c r="BL175" s="17" t="s">
        <v>129</v>
      </c>
      <c r="BM175" s="244" t="s">
        <v>221</v>
      </c>
    </row>
    <row r="176" s="14" customFormat="1">
      <c r="A176" s="14"/>
      <c r="B176" s="257"/>
      <c r="C176" s="258"/>
      <c r="D176" s="248" t="s">
        <v>131</v>
      </c>
      <c r="E176" s="259" t="s">
        <v>1</v>
      </c>
      <c r="F176" s="260" t="s">
        <v>222</v>
      </c>
      <c r="G176" s="258"/>
      <c r="H176" s="261">
        <v>55.799999999999997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131</v>
      </c>
      <c r="AU176" s="267" t="s">
        <v>82</v>
      </c>
      <c r="AV176" s="14" t="s">
        <v>82</v>
      </c>
      <c r="AW176" s="14" t="s">
        <v>30</v>
      </c>
      <c r="AX176" s="14" t="s">
        <v>73</v>
      </c>
      <c r="AY176" s="267" t="s">
        <v>123</v>
      </c>
    </row>
    <row r="177" s="14" customFormat="1">
      <c r="A177" s="14"/>
      <c r="B177" s="257"/>
      <c r="C177" s="258"/>
      <c r="D177" s="248" t="s">
        <v>131</v>
      </c>
      <c r="E177" s="259" t="s">
        <v>1</v>
      </c>
      <c r="F177" s="260" t="s">
        <v>223</v>
      </c>
      <c r="G177" s="258"/>
      <c r="H177" s="261">
        <v>77.799999999999997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131</v>
      </c>
      <c r="AU177" s="267" t="s">
        <v>82</v>
      </c>
      <c r="AV177" s="14" t="s">
        <v>82</v>
      </c>
      <c r="AW177" s="14" t="s">
        <v>30</v>
      </c>
      <c r="AX177" s="14" t="s">
        <v>73</v>
      </c>
      <c r="AY177" s="267" t="s">
        <v>123</v>
      </c>
    </row>
    <row r="178" s="15" customFormat="1">
      <c r="A178" s="15"/>
      <c r="B178" s="268"/>
      <c r="C178" s="269"/>
      <c r="D178" s="248" t="s">
        <v>131</v>
      </c>
      <c r="E178" s="270" t="s">
        <v>1</v>
      </c>
      <c r="F178" s="271" t="s">
        <v>135</v>
      </c>
      <c r="G178" s="269"/>
      <c r="H178" s="272">
        <v>133.59999999999999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131</v>
      </c>
      <c r="AU178" s="278" t="s">
        <v>82</v>
      </c>
      <c r="AV178" s="15" t="s">
        <v>129</v>
      </c>
      <c r="AW178" s="15" t="s">
        <v>30</v>
      </c>
      <c r="AX178" s="15" t="s">
        <v>80</v>
      </c>
      <c r="AY178" s="278" t="s">
        <v>123</v>
      </c>
    </row>
    <row r="179" s="2" customFormat="1" ht="16.5" customHeight="1">
      <c r="A179" s="38"/>
      <c r="B179" s="39"/>
      <c r="C179" s="233" t="s">
        <v>224</v>
      </c>
      <c r="D179" s="233" t="s">
        <v>124</v>
      </c>
      <c r="E179" s="234" t="s">
        <v>225</v>
      </c>
      <c r="F179" s="235" t="s">
        <v>226</v>
      </c>
      <c r="G179" s="236" t="s">
        <v>138</v>
      </c>
      <c r="H179" s="237">
        <v>9.8000000000000007</v>
      </c>
      <c r="I179" s="238"/>
      <c r="J179" s="239">
        <f>ROUND(I179*H179,2)</f>
        <v>0</v>
      </c>
      <c r="K179" s="235" t="s">
        <v>128</v>
      </c>
      <c r="L179" s="44"/>
      <c r="M179" s="240" t="s">
        <v>1</v>
      </c>
      <c r="N179" s="241" t="s">
        <v>38</v>
      </c>
      <c r="O179" s="91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129</v>
      </c>
      <c r="AT179" s="244" t="s">
        <v>124</v>
      </c>
      <c r="AU179" s="244" t="s">
        <v>82</v>
      </c>
      <c r="AY179" s="17" t="s">
        <v>123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80</v>
      </c>
      <c r="BK179" s="245">
        <f>ROUND(I179*H179,2)</f>
        <v>0</v>
      </c>
      <c r="BL179" s="17" t="s">
        <v>129</v>
      </c>
      <c r="BM179" s="244" t="s">
        <v>227</v>
      </c>
    </row>
    <row r="180" s="14" customFormat="1">
      <c r="A180" s="14"/>
      <c r="B180" s="257"/>
      <c r="C180" s="258"/>
      <c r="D180" s="248" t="s">
        <v>131</v>
      </c>
      <c r="E180" s="259" t="s">
        <v>1</v>
      </c>
      <c r="F180" s="260" t="s">
        <v>228</v>
      </c>
      <c r="G180" s="258"/>
      <c r="H180" s="261">
        <v>3.3999999999999999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131</v>
      </c>
      <c r="AU180" s="267" t="s">
        <v>82</v>
      </c>
      <c r="AV180" s="14" t="s">
        <v>82</v>
      </c>
      <c r="AW180" s="14" t="s">
        <v>30</v>
      </c>
      <c r="AX180" s="14" t="s">
        <v>73</v>
      </c>
      <c r="AY180" s="267" t="s">
        <v>123</v>
      </c>
    </row>
    <row r="181" s="14" customFormat="1">
      <c r="A181" s="14"/>
      <c r="B181" s="257"/>
      <c r="C181" s="258"/>
      <c r="D181" s="248" t="s">
        <v>131</v>
      </c>
      <c r="E181" s="259" t="s">
        <v>1</v>
      </c>
      <c r="F181" s="260" t="s">
        <v>229</v>
      </c>
      <c r="G181" s="258"/>
      <c r="H181" s="261">
        <v>6.4000000000000004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131</v>
      </c>
      <c r="AU181" s="267" t="s">
        <v>82</v>
      </c>
      <c r="AV181" s="14" t="s">
        <v>82</v>
      </c>
      <c r="AW181" s="14" t="s">
        <v>30</v>
      </c>
      <c r="AX181" s="14" t="s">
        <v>73</v>
      </c>
      <c r="AY181" s="267" t="s">
        <v>123</v>
      </c>
    </row>
    <row r="182" s="15" customFormat="1">
      <c r="A182" s="15"/>
      <c r="B182" s="268"/>
      <c r="C182" s="269"/>
      <c r="D182" s="248" t="s">
        <v>131</v>
      </c>
      <c r="E182" s="270" t="s">
        <v>1</v>
      </c>
      <c r="F182" s="271" t="s">
        <v>135</v>
      </c>
      <c r="G182" s="269"/>
      <c r="H182" s="272">
        <v>9.8000000000000007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131</v>
      </c>
      <c r="AU182" s="278" t="s">
        <v>82</v>
      </c>
      <c r="AV182" s="15" t="s">
        <v>129</v>
      </c>
      <c r="AW182" s="15" t="s">
        <v>30</v>
      </c>
      <c r="AX182" s="15" t="s">
        <v>80</v>
      </c>
      <c r="AY182" s="278" t="s">
        <v>123</v>
      </c>
    </row>
    <row r="183" s="2" customFormat="1" ht="21.75" customHeight="1">
      <c r="A183" s="38"/>
      <c r="B183" s="39"/>
      <c r="C183" s="233" t="s">
        <v>230</v>
      </c>
      <c r="D183" s="233" t="s">
        <v>124</v>
      </c>
      <c r="E183" s="234" t="s">
        <v>231</v>
      </c>
      <c r="F183" s="235" t="s">
        <v>232</v>
      </c>
      <c r="G183" s="236" t="s">
        <v>161</v>
      </c>
      <c r="H183" s="237">
        <v>0.85199999999999998</v>
      </c>
      <c r="I183" s="238"/>
      <c r="J183" s="239">
        <f>ROUND(I183*H183,2)</f>
        <v>0</v>
      </c>
      <c r="K183" s="235" t="s">
        <v>128</v>
      </c>
      <c r="L183" s="44"/>
      <c r="M183" s="240" t="s">
        <v>1</v>
      </c>
      <c r="N183" s="241" t="s">
        <v>38</v>
      </c>
      <c r="O183" s="91"/>
      <c r="P183" s="242">
        <f>O183*H183</f>
        <v>0</v>
      </c>
      <c r="Q183" s="242">
        <v>1.0606640000000001</v>
      </c>
      <c r="R183" s="242">
        <f>Q183*H183</f>
        <v>0.90368572800000002</v>
      </c>
      <c r="S183" s="242">
        <v>0</v>
      </c>
      <c r="T183" s="24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4" t="s">
        <v>129</v>
      </c>
      <c r="AT183" s="244" t="s">
        <v>124</v>
      </c>
      <c r="AU183" s="244" t="s">
        <v>82</v>
      </c>
      <c r="AY183" s="17" t="s">
        <v>123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7" t="s">
        <v>80</v>
      </c>
      <c r="BK183" s="245">
        <f>ROUND(I183*H183,2)</f>
        <v>0</v>
      </c>
      <c r="BL183" s="17" t="s">
        <v>129</v>
      </c>
      <c r="BM183" s="244" t="s">
        <v>233</v>
      </c>
    </row>
    <row r="184" s="14" customFormat="1">
      <c r="A184" s="14"/>
      <c r="B184" s="257"/>
      <c r="C184" s="258"/>
      <c r="D184" s="248" t="s">
        <v>131</v>
      </c>
      <c r="E184" s="259" t="s">
        <v>1</v>
      </c>
      <c r="F184" s="260" t="s">
        <v>234</v>
      </c>
      <c r="G184" s="258"/>
      <c r="H184" s="261">
        <v>0.85199999999999998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131</v>
      </c>
      <c r="AU184" s="267" t="s">
        <v>82</v>
      </c>
      <c r="AV184" s="14" t="s">
        <v>82</v>
      </c>
      <c r="AW184" s="14" t="s">
        <v>30</v>
      </c>
      <c r="AX184" s="14" t="s">
        <v>80</v>
      </c>
      <c r="AY184" s="267" t="s">
        <v>123</v>
      </c>
    </row>
    <row r="185" s="2" customFormat="1" ht="21.75" customHeight="1">
      <c r="A185" s="38"/>
      <c r="B185" s="39"/>
      <c r="C185" s="233" t="s">
        <v>235</v>
      </c>
      <c r="D185" s="233" t="s">
        <v>124</v>
      </c>
      <c r="E185" s="234" t="s">
        <v>236</v>
      </c>
      <c r="F185" s="235" t="s">
        <v>237</v>
      </c>
      <c r="G185" s="236" t="s">
        <v>138</v>
      </c>
      <c r="H185" s="237">
        <v>1.9199999999999999</v>
      </c>
      <c r="I185" s="238"/>
      <c r="J185" s="239">
        <f>ROUND(I185*H185,2)</f>
        <v>0</v>
      </c>
      <c r="K185" s="235" t="s">
        <v>128</v>
      </c>
      <c r="L185" s="44"/>
      <c r="M185" s="240" t="s">
        <v>1</v>
      </c>
      <c r="N185" s="241" t="s">
        <v>38</v>
      </c>
      <c r="O185" s="91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4" t="s">
        <v>129</v>
      </c>
      <c r="AT185" s="244" t="s">
        <v>124</v>
      </c>
      <c r="AU185" s="244" t="s">
        <v>82</v>
      </c>
      <c r="AY185" s="17" t="s">
        <v>123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7" t="s">
        <v>80</v>
      </c>
      <c r="BK185" s="245">
        <f>ROUND(I185*H185,2)</f>
        <v>0</v>
      </c>
      <c r="BL185" s="17" t="s">
        <v>129</v>
      </c>
      <c r="BM185" s="244" t="s">
        <v>238</v>
      </c>
    </row>
    <row r="186" s="14" customFormat="1">
      <c r="A186" s="14"/>
      <c r="B186" s="257"/>
      <c r="C186" s="258"/>
      <c r="D186" s="248" t="s">
        <v>131</v>
      </c>
      <c r="E186" s="259" t="s">
        <v>1</v>
      </c>
      <c r="F186" s="260" t="s">
        <v>239</v>
      </c>
      <c r="G186" s="258"/>
      <c r="H186" s="261">
        <v>1.9199999999999999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131</v>
      </c>
      <c r="AU186" s="267" t="s">
        <v>82</v>
      </c>
      <c r="AV186" s="14" t="s">
        <v>82</v>
      </c>
      <c r="AW186" s="14" t="s">
        <v>30</v>
      </c>
      <c r="AX186" s="14" t="s">
        <v>80</v>
      </c>
      <c r="AY186" s="267" t="s">
        <v>123</v>
      </c>
    </row>
    <row r="187" s="2" customFormat="1" ht="21.75" customHeight="1">
      <c r="A187" s="38"/>
      <c r="B187" s="39"/>
      <c r="C187" s="233" t="s">
        <v>7</v>
      </c>
      <c r="D187" s="233" t="s">
        <v>124</v>
      </c>
      <c r="E187" s="234" t="s">
        <v>240</v>
      </c>
      <c r="F187" s="235" t="s">
        <v>241</v>
      </c>
      <c r="G187" s="236" t="s">
        <v>242</v>
      </c>
      <c r="H187" s="237">
        <v>80</v>
      </c>
      <c r="I187" s="238"/>
      <c r="J187" s="239">
        <f>ROUND(I187*H187,2)</f>
        <v>0</v>
      </c>
      <c r="K187" s="235" t="s">
        <v>128</v>
      </c>
      <c r="L187" s="44"/>
      <c r="M187" s="240" t="s">
        <v>1</v>
      </c>
      <c r="N187" s="241" t="s">
        <v>38</v>
      </c>
      <c r="O187" s="91"/>
      <c r="P187" s="242">
        <f>O187*H187</f>
        <v>0</v>
      </c>
      <c r="Q187" s="242">
        <v>6.1295699999999997E-05</v>
      </c>
      <c r="R187" s="242">
        <f>Q187*H187</f>
        <v>0.0049036559999999993</v>
      </c>
      <c r="S187" s="242">
        <v>0</v>
      </c>
      <c r="T187" s="24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4" t="s">
        <v>129</v>
      </c>
      <c r="AT187" s="244" t="s">
        <v>124</v>
      </c>
      <c r="AU187" s="244" t="s">
        <v>82</v>
      </c>
      <c r="AY187" s="17" t="s">
        <v>123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7" t="s">
        <v>80</v>
      </c>
      <c r="BK187" s="245">
        <f>ROUND(I187*H187,2)</f>
        <v>0</v>
      </c>
      <c r="BL187" s="17" t="s">
        <v>129</v>
      </c>
      <c r="BM187" s="244" t="s">
        <v>243</v>
      </c>
    </row>
    <row r="188" s="14" customFormat="1">
      <c r="A188" s="14"/>
      <c r="B188" s="257"/>
      <c r="C188" s="258"/>
      <c r="D188" s="248" t="s">
        <v>131</v>
      </c>
      <c r="E188" s="259" t="s">
        <v>1</v>
      </c>
      <c r="F188" s="260" t="s">
        <v>244</v>
      </c>
      <c r="G188" s="258"/>
      <c r="H188" s="261">
        <v>80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131</v>
      </c>
      <c r="AU188" s="267" t="s">
        <v>82</v>
      </c>
      <c r="AV188" s="14" t="s">
        <v>82</v>
      </c>
      <c r="AW188" s="14" t="s">
        <v>30</v>
      </c>
      <c r="AX188" s="14" t="s">
        <v>73</v>
      </c>
      <c r="AY188" s="267" t="s">
        <v>123</v>
      </c>
    </row>
    <row r="189" s="2" customFormat="1" ht="16.5" customHeight="1">
      <c r="A189" s="38"/>
      <c r="B189" s="39"/>
      <c r="C189" s="279" t="s">
        <v>245</v>
      </c>
      <c r="D189" s="279" t="s">
        <v>158</v>
      </c>
      <c r="E189" s="280" t="s">
        <v>246</v>
      </c>
      <c r="F189" s="281" t="s">
        <v>247</v>
      </c>
      <c r="G189" s="282" t="s">
        <v>161</v>
      </c>
      <c r="H189" s="283">
        <v>10.69</v>
      </c>
      <c r="I189" s="284"/>
      <c r="J189" s="285">
        <f>ROUND(I189*H189,2)</f>
        <v>0</v>
      </c>
      <c r="K189" s="281" t="s">
        <v>128</v>
      </c>
      <c r="L189" s="286"/>
      <c r="M189" s="287" t="s">
        <v>1</v>
      </c>
      <c r="N189" s="288" t="s">
        <v>38</v>
      </c>
      <c r="O189" s="91"/>
      <c r="P189" s="242">
        <f>O189*H189</f>
        <v>0</v>
      </c>
      <c r="Q189" s="242">
        <v>1</v>
      </c>
      <c r="R189" s="242">
        <f>Q189*H189</f>
        <v>10.69</v>
      </c>
      <c r="S189" s="242">
        <v>0</v>
      </c>
      <c r="T189" s="24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4" t="s">
        <v>162</v>
      </c>
      <c r="AT189" s="244" t="s">
        <v>158</v>
      </c>
      <c r="AU189" s="244" t="s">
        <v>82</v>
      </c>
      <c r="AY189" s="17" t="s">
        <v>123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17" t="s">
        <v>80</v>
      </c>
      <c r="BK189" s="245">
        <f>ROUND(I189*H189,2)</f>
        <v>0</v>
      </c>
      <c r="BL189" s="17" t="s">
        <v>129</v>
      </c>
      <c r="BM189" s="244" t="s">
        <v>248</v>
      </c>
    </row>
    <row r="190" s="14" customFormat="1">
      <c r="A190" s="14"/>
      <c r="B190" s="257"/>
      <c r="C190" s="258"/>
      <c r="D190" s="248" t="s">
        <v>131</v>
      </c>
      <c r="E190" s="259" t="s">
        <v>1</v>
      </c>
      <c r="F190" s="260" t="s">
        <v>249</v>
      </c>
      <c r="G190" s="258"/>
      <c r="H190" s="261">
        <v>10.69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131</v>
      </c>
      <c r="AU190" s="267" t="s">
        <v>82</v>
      </c>
      <c r="AV190" s="14" t="s">
        <v>82</v>
      </c>
      <c r="AW190" s="14" t="s">
        <v>30</v>
      </c>
      <c r="AX190" s="14" t="s">
        <v>80</v>
      </c>
      <c r="AY190" s="267" t="s">
        <v>123</v>
      </c>
    </row>
    <row r="191" s="2" customFormat="1" ht="16.5" customHeight="1">
      <c r="A191" s="38"/>
      <c r="B191" s="39"/>
      <c r="C191" s="279" t="s">
        <v>250</v>
      </c>
      <c r="D191" s="279" t="s">
        <v>158</v>
      </c>
      <c r="E191" s="280" t="s">
        <v>251</v>
      </c>
      <c r="F191" s="281" t="s">
        <v>252</v>
      </c>
      <c r="G191" s="282" t="s">
        <v>161</v>
      </c>
      <c r="H191" s="283">
        <v>28.881</v>
      </c>
      <c r="I191" s="284"/>
      <c r="J191" s="285">
        <f>ROUND(I191*H191,2)</f>
        <v>0</v>
      </c>
      <c r="K191" s="281" t="s">
        <v>128</v>
      </c>
      <c r="L191" s="286"/>
      <c r="M191" s="287" t="s">
        <v>1</v>
      </c>
      <c r="N191" s="288" t="s">
        <v>38</v>
      </c>
      <c r="O191" s="91"/>
      <c r="P191" s="242">
        <f>O191*H191</f>
        <v>0</v>
      </c>
      <c r="Q191" s="242">
        <v>1</v>
      </c>
      <c r="R191" s="242">
        <f>Q191*H191</f>
        <v>28.881</v>
      </c>
      <c r="S191" s="242">
        <v>0</v>
      </c>
      <c r="T191" s="24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4" t="s">
        <v>162</v>
      </c>
      <c r="AT191" s="244" t="s">
        <v>158</v>
      </c>
      <c r="AU191" s="244" t="s">
        <v>82</v>
      </c>
      <c r="AY191" s="17" t="s">
        <v>123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7" t="s">
        <v>80</v>
      </c>
      <c r="BK191" s="245">
        <f>ROUND(I191*H191,2)</f>
        <v>0</v>
      </c>
      <c r="BL191" s="17" t="s">
        <v>129</v>
      </c>
      <c r="BM191" s="244" t="s">
        <v>253</v>
      </c>
    </row>
    <row r="192" s="13" customFormat="1">
      <c r="A192" s="13"/>
      <c r="B192" s="246"/>
      <c r="C192" s="247"/>
      <c r="D192" s="248" t="s">
        <v>131</v>
      </c>
      <c r="E192" s="249" t="s">
        <v>1</v>
      </c>
      <c r="F192" s="250" t="s">
        <v>254</v>
      </c>
      <c r="G192" s="247"/>
      <c r="H192" s="249" t="s">
        <v>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131</v>
      </c>
      <c r="AU192" s="256" t="s">
        <v>82</v>
      </c>
      <c r="AV192" s="13" t="s">
        <v>80</v>
      </c>
      <c r="AW192" s="13" t="s">
        <v>30</v>
      </c>
      <c r="AX192" s="13" t="s">
        <v>73</v>
      </c>
      <c r="AY192" s="256" t="s">
        <v>123</v>
      </c>
    </row>
    <row r="193" s="14" customFormat="1">
      <c r="A193" s="14"/>
      <c r="B193" s="257"/>
      <c r="C193" s="258"/>
      <c r="D193" s="248" t="s">
        <v>131</v>
      </c>
      <c r="E193" s="259" t="s">
        <v>1</v>
      </c>
      <c r="F193" s="260" t="s">
        <v>255</v>
      </c>
      <c r="G193" s="258"/>
      <c r="H193" s="261">
        <v>28.881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131</v>
      </c>
      <c r="AU193" s="267" t="s">
        <v>82</v>
      </c>
      <c r="AV193" s="14" t="s">
        <v>82</v>
      </c>
      <c r="AW193" s="14" t="s">
        <v>30</v>
      </c>
      <c r="AX193" s="14" t="s">
        <v>80</v>
      </c>
      <c r="AY193" s="267" t="s">
        <v>123</v>
      </c>
    </row>
    <row r="194" s="2" customFormat="1" ht="21.75" customHeight="1">
      <c r="A194" s="38"/>
      <c r="B194" s="39"/>
      <c r="C194" s="279" t="s">
        <v>256</v>
      </c>
      <c r="D194" s="279" t="s">
        <v>158</v>
      </c>
      <c r="E194" s="280" t="s">
        <v>257</v>
      </c>
      <c r="F194" s="281" t="s">
        <v>258</v>
      </c>
      <c r="G194" s="282" t="s">
        <v>259</v>
      </c>
      <c r="H194" s="283">
        <v>106.90000000000001</v>
      </c>
      <c r="I194" s="284"/>
      <c r="J194" s="285">
        <f>ROUND(I194*H194,2)</f>
        <v>0</v>
      </c>
      <c r="K194" s="281" t="s">
        <v>260</v>
      </c>
      <c r="L194" s="286"/>
      <c r="M194" s="287" t="s">
        <v>1</v>
      </c>
      <c r="N194" s="288" t="s">
        <v>38</v>
      </c>
      <c r="O194" s="91"/>
      <c r="P194" s="242">
        <f>O194*H194</f>
        <v>0</v>
      </c>
      <c r="Q194" s="242">
        <v>0.001</v>
      </c>
      <c r="R194" s="242">
        <f>Q194*H194</f>
        <v>0.10690000000000001</v>
      </c>
      <c r="S194" s="242">
        <v>0</v>
      </c>
      <c r="T194" s="24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4" t="s">
        <v>162</v>
      </c>
      <c r="AT194" s="244" t="s">
        <v>158</v>
      </c>
      <c r="AU194" s="244" t="s">
        <v>82</v>
      </c>
      <c r="AY194" s="17" t="s">
        <v>123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7" t="s">
        <v>80</v>
      </c>
      <c r="BK194" s="245">
        <f>ROUND(I194*H194,2)</f>
        <v>0</v>
      </c>
      <c r="BL194" s="17" t="s">
        <v>129</v>
      </c>
      <c r="BM194" s="244" t="s">
        <v>261</v>
      </c>
    </row>
    <row r="195" s="2" customFormat="1">
      <c r="A195" s="38"/>
      <c r="B195" s="39"/>
      <c r="C195" s="40"/>
      <c r="D195" s="248" t="s">
        <v>262</v>
      </c>
      <c r="E195" s="40"/>
      <c r="F195" s="291" t="s">
        <v>263</v>
      </c>
      <c r="G195" s="40"/>
      <c r="H195" s="40"/>
      <c r="I195" s="144"/>
      <c r="J195" s="40"/>
      <c r="K195" s="40"/>
      <c r="L195" s="44"/>
      <c r="M195" s="292"/>
      <c r="N195" s="29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262</v>
      </c>
      <c r="AU195" s="17" t="s">
        <v>82</v>
      </c>
    </row>
    <row r="196" s="14" customFormat="1">
      <c r="A196" s="14"/>
      <c r="B196" s="257"/>
      <c r="C196" s="258"/>
      <c r="D196" s="248" t="s">
        <v>131</v>
      </c>
      <c r="E196" s="259" t="s">
        <v>1</v>
      </c>
      <c r="F196" s="260" t="s">
        <v>264</v>
      </c>
      <c r="G196" s="258"/>
      <c r="H196" s="261">
        <v>106.90000000000001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131</v>
      </c>
      <c r="AU196" s="267" t="s">
        <v>82</v>
      </c>
      <c r="AV196" s="14" t="s">
        <v>82</v>
      </c>
      <c r="AW196" s="14" t="s">
        <v>30</v>
      </c>
      <c r="AX196" s="14" t="s">
        <v>73</v>
      </c>
      <c r="AY196" s="267" t="s">
        <v>123</v>
      </c>
    </row>
    <row r="197" s="12" customFormat="1" ht="22.8" customHeight="1">
      <c r="A197" s="12"/>
      <c r="B197" s="219"/>
      <c r="C197" s="220"/>
      <c r="D197" s="221" t="s">
        <v>72</v>
      </c>
      <c r="E197" s="289" t="s">
        <v>142</v>
      </c>
      <c r="F197" s="289" t="s">
        <v>265</v>
      </c>
      <c r="G197" s="220"/>
      <c r="H197" s="220"/>
      <c r="I197" s="223"/>
      <c r="J197" s="290">
        <f>BK197</f>
        <v>0</v>
      </c>
      <c r="K197" s="220"/>
      <c r="L197" s="225"/>
      <c r="M197" s="226"/>
      <c r="N197" s="227"/>
      <c r="O197" s="227"/>
      <c r="P197" s="228">
        <f>P198+SUM(P199:P212)</f>
        <v>0</v>
      </c>
      <c r="Q197" s="227"/>
      <c r="R197" s="228">
        <f>R198+SUM(R199:R212)</f>
        <v>32.633512683760003</v>
      </c>
      <c r="S197" s="227"/>
      <c r="T197" s="229">
        <f>T198+SUM(T199:T212)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0" t="s">
        <v>80</v>
      </c>
      <c r="AT197" s="231" t="s">
        <v>72</v>
      </c>
      <c r="AU197" s="231" t="s">
        <v>80</v>
      </c>
      <c r="AY197" s="230" t="s">
        <v>123</v>
      </c>
      <c r="BK197" s="232">
        <f>BK198+SUM(BK199:BK212)</f>
        <v>0</v>
      </c>
    </row>
    <row r="198" s="2" customFormat="1" ht="16.5" customHeight="1">
      <c r="A198" s="38"/>
      <c r="B198" s="39"/>
      <c r="C198" s="233" t="s">
        <v>266</v>
      </c>
      <c r="D198" s="233" t="s">
        <v>124</v>
      </c>
      <c r="E198" s="234" t="s">
        <v>267</v>
      </c>
      <c r="F198" s="235" t="s">
        <v>268</v>
      </c>
      <c r="G198" s="236" t="s">
        <v>138</v>
      </c>
      <c r="H198" s="237">
        <v>2.1600000000000001</v>
      </c>
      <c r="I198" s="238"/>
      <c r="J198" s="239">
        <f>ROUND(I198*H198,2)</f>
        <v>0</v>
      </c>
      <c r="K198" s="235" t="s">
        <v>128</v>
      </c>
      <c r="L198" s="44"/>
      <c r="M198" s="240" t="s">
        <v>1</v>
      </c>
      <c r="N198" s="241" t="s">
        <v>38</v>
      </c>
      <c r="O198" s="91"/>
      <c r="P198" s="242">
        <f>O198*H198</f>
        <v>0</v>
      </c>
      <c r="Q198" s="242">
        <v>0</v>
      </c>
      <c r="R198" s="242">
        <f>Q198*H198</f>
        <v>0</v>
      </c>
      <c r="S198" s="242">
        <v>0</v>
      </c>
      <c r="T198" s="24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4" t="s">
        <v>129</v>
      </c>
      <c r="AT198" s="244" t="s">
        <v>124</v>
      </c>
      <c r="AU198" s="244" t="s">
        <v>82</v>
      </c>
      <c r="AY198" s="17" t="s">
        <v>123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17" t="s">
        <v>80</v>
      </c>
      <c r="BK198" s="245">
        <f>ROUND(I198*H198,2)</f>
        <v>0</v>
      </c>
      <c r="BL198" s="17" t="s">
        <v>129</v>
      </c>
      <c r="BM198" s="244" t="s">
        <v>269</v>
      </c>
    </row>
    <row r="199" s="14" customFormat="1">
      <c r="A199" s="14"/>
      <c r="B199" s="257"/>
      <c r="C199" s="258"/>
      <c r="D199" s="248" t="s">
        <v>131</v>
      </c>
      <c r="E199" s="259" t="s">
        <v>1</v>
      </c>
      <c r="F199" s="260" t="s">
        <v>270</v>
      </c>
      <c r="G199" s="258"/>
      <c r="H199" s="261">
        <v>2.1600000000000001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131</v>
      </c>
      <c r="AU199" s="267" t="s">
        <v>82</v>
      </c>
      <c r="AV199" s="14" t="s">
        <v>82</v>
      </c>
      <c r="AW199" s="14" t="s">
        <v>30</v>
      </c>
      <c r="AX199" s="14" t="s">
        <v>73</v>
      </c>
      <c r="AY199" s="267" t="s">
        <v>123</v>
      </c>
    </row>
    <row r="200" s="15" customFormat="1">
      <c r="A200" s="15"/>
      <c r="B200" s="268"/>
      <c r="C200" s="269"/>
      <c r="D200" s="248" t="s">
        <v>131</v>
      </c>
      <c r="E200" s="270" t="s">
        <v>1</v>
      </c>
      <c r="F200" s="271" t="s">
        <v>135</v>
      </c>
      <c r="G200" s="269"/>
      <c r="H200" s="272">
        <v>2.1600000000000001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8" t="s">
        <v>131</v>
      </c>
      <c r="AU200" s="278" t="s">
        <v>82</v>
      </c>
      <c r="AV200" s="15" t="s">
        <v>129</v>
      </c>
      <c r="AW200" s="15" t="s">
        <v>30</v>
      </c>
      <c r="AX200" s="15" t="s">
        <v>80</v>
      </c>
      <c r="AY200" s="278" t="s">
        <v>123</v>
      </c>
    </row>
    <row r="201" s="2" customFormat="1" ht="16.5" customHeight="1">
      <c r="A201" s="38"/>
      <c r="B201" s="39"/>
      <c r="C201" s="233" t="s">
        <v>271</v>
      </c>
      <c r="D201" s="233" t="s">
        <v>124</v>
      </c>
      <c r="E201" s="234" t="s">
        <v>272</v>
      </c>
      <c r="F201" s="235" t="s">
        <v>273</v>
      </c>
      <c r="G201" s="236" t="s">
        <v>127</v>
      </c>
      <c r="H201" s="237">
        <v>10.811</v>
      </c>
      <c r="I201" s="238"/>
      <c r="J201" s="239">
        <f>ROUND(I201*H201,2)</f>
        <v>0</v>
      </c>
      <c r="K201" s="235" t="s">
        <v>128</v>
      </c>
      <c r="L201" s="44"/>
      <c r="M201" s="240" t="s">
        <v>1</v>
      </c>
      <c r="N201" s="241" t="s">
        <v>38</v>
      </c>
      <c r="O201" s="91"/>
      <c r="P201" s="242">
        <f>O201*H201</f>
        <v>0</v>
      </c>
      <c r="Q201" s="242">
        <v>0.041744200000000002</v>
      </c>
      <c r="R201" s="242">
        <f>Q201*H201</f>
        <v>0.45129654620000004</v>
      </c>
      <c r="S201" s="242">
        <v>0</v>
      </c>
      <c r="T201" s="24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4" t="s">
        <v>129</v>
      </c>
      <c r="AT201" s="244" t="s">
        <v>124</v>
      </c>
      <c r="AU201" s="244" t="s">
        <v>82</v>
      </c>
      <c r="AY201" s="17" t="s">
        <v>123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7" t="s">
        <v>80</v>
      </c>
      <c r="BK201" s="245">
        <f>ROUND(I201*H201,2)</f>
        <v>0</v>
      </c>
      <c r="BL201" s="17" t="s">
        <v>129</v>
      </c>
      <c r="BM201" s="244" t="s">
        <v>274</v>
      </c>
    </row>
    <row r="202" s="14" customFormat="1">
      <c r="A202" s="14"/>
      <c r="B202" s="257"/>
      <c r="C202" s="258"/>
      <c r="D202" s="248" t="s">
        <v>131</v>
      </c>
      <c r="E202" s="259" t="s">
        <v>1</v>
      </c>
      <c r="F202" s="260" t="s">
        <v>275</v>
      </c>
      <c r="G202" s="258"/>
      <c r="H202" s="261">
        <v>10.811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131</v>
      </c>
      <c r="AU202" s="267" t="s">
        <v>82</v>
      </c>
      <c r="AV202" s="14" t="s">
        <v>82</v>
      </c>
      <c r="AW202" s="14" t="s">
        <v>30</v>
      </c>
      <c r="AX202" s="14" t="s">
        <v>73</v>
      </c>
      <c r="AY202" s="267" t="s">
        <v>123</v>
      </c>
    </row>
    <row r="203" s="15" customFormat="1">
      <c r="A203" s="15"/>
      <c r="B203" s="268"/>
      <c r="C203" s="269"/>
      <c r="D203" s="248" t="s">
        <v>131</v>
      </c>
      <c r="E203" s="270" t="s">
        <v>1</v>
      </c>
      <c r="F203" s="271" t="s">
        <v>135</v>
      </c>
      <c r="G203" s="269"/>
      <c r="H203" s="272">
        <v>10.811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8" t="s">
        <v>131</v>
      </c>
      <c r="AU203" s="278" t="s">
        <v>82</v>
      </c>
      <c r="AV203" s="15" t="s">
        <v>129</v>
      </c>
      <c r="AW203" s="15" t="s">
        <v>30</v>
      </c>
      <c r="AX203" s="15" t="s">
        <v>80</v>
      </c>
      <c r="AY203" s="278" t="s">
        <v>123</v>
      </c>
    </row>
    <row r="204" s="2" customFormat="1" ht="16.5" customHeight="1">
      <c r="A204" s="38"/>
      <c r="B204" s="39"/>
      <c r="C204" s="233" t="s">
        <v>276</v>
      </c>
      <c r="D204" s="233" t="s">
        <v>124</v>
      </c>
      <c r="E204" s="234" t="s">
        <v>277</v>
      </c>
      <c r="F204" s="235" t="s">
        <v>278</v>
      </c>
      <c r="G204" s="236" t="s">
        <v>127</v>
      </c>
      <c r="H204" s="237">
        <v>10.811</v>
      </c>
      <c r="I204" s="238"/>
      <c r="J204" s="239">
        <f>ROUND(I204*H204,2)</f>
        <v>0</v>
      </c>
      <c r="K204" s="235" t="s">
        <v>128</v>
      </c>
      <c r="L204" s="44"/>
      <c r="M204" s="240" t="s">
        <v>1</v>
      </c>
      <c r="N204" s="241" t="s">
        <v>38</v>
      </c>
      <c r="O204" s="91"/>
      <c r="P204" s="242">
        <f>O204*H204</f>
        <v>0</v>
      </c>
      <c r="Q204" s="242">
        <v>1.5E-05</v>
      </c>
      <c r="R204" s="242">
        <f>Q204*H204</f>
        <v>0.000162165</v>
      </c>
      <c r="S204" s="242">
        <v>0</v>
      </c>
      <c r="T204" s="24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4" t="s">
        <v>129</v>
      </c>
      <c r="AT204" s="244" t="s">
        <v>124</v>
      </c>
      <c r="AU204" s="244" t="s">
        <v>82</v>
      </c>
      <c r="AY204" s="17" t="s">
        <v>123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7" t="s">
        <v>80</v>
      </c>
      <c r="BK204" s="245">
        <f>ROUND(I204*H204,2)</f>
        <v>0</v>
      </c>
      <c r="BL204" s="17" t="s">
        <v>129</v>
      </c>
      <c r="BM204" s="244" t="s">
        <v>279</v>
      </c>
    </row>
    <row r="205" s="14" customFormat="1">
      <c r="A205" s="14"/>
      <c r="B205" s="257"/>
      <c r="C205" s="258"/>
      <c r="D205" s="248" t="s">
        <v>131</v>
      </c>
      <c r="E205" s="259" t="s">
        <v>1</v>
      </c>
      <c r="F205" s="260" t="s">
        <v>275</v>
      </c>
      <c r="G205" s="258"/>
      <c r="H205" s="261">
        <v>10.811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131</v>
      </c>
      <c r="AU205" s="267" t="s">
        <v>82</v>
      </c>
      <c r="AV205" s="14" t="s">
        <v>82</v>
      </c>
      <c r="AW205" s="14" t="s">
        <v>30</v>
      </c>
      <c r="AX205" s="14" t="s">
        <v>73</v>
      </c>
      <c r="AY205" s="267" t="s">
        <v>123</v>
      </c>
    </row>
    <row r="206" s="15" customFormat="1">
      <c r="A206" s="15"/>
      <c r="B206" s="268"/>
      <c r="C206" s="269"/>
      <c r="D206" s="248" t="s">
        <v>131</v>
      </c>
      <c r="E206" s="270" t="s">
        <v>1</v>
      </c>
      <c r="F206" s="271" t="s">
        <v>135</v>
      </c>
      <c r="G206" s="269"/>
      <c r="H206" s="272">
        <v>10.811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8" t="s">
        <v>131</v>
      </c>
      <c r="AU206" s="278" t="s">
        <v>82</v>
      </c>
      <c r="AV206" s="15" t="s">
        <v>129</v>
      </c>
      <c r="AW206" s="15" t="s">
        <v>30</v>
      </c>
      <c r="AX206" s="15" t="s">
        <v>80</v>
      </c>
      <c r="AY206" s="278" t="s">
        <v>123</v>
      </c>
    </row>
    <row r="207" s="2" customFormat="1" ht="16.5" customHeight="1">
      <c r="A207" s="38"/>
      <c r="B207" s="39"/>
      <c r="C207" s="233" t="s">
        <v>280</v>
      </c>
      <c r="D207" s="233" t="s">
        <v>124</v>
      </c>
      <c r="E207" s="234" t="s">
        <v>281</v>
      </c>
      <c r="F207" s="235" t="s">
        <v>282</v>
      </c>
      <c r="G207" s="236" t="s">
        <v>161</v>
      </c>
      <c r="H207" s="237">
        <v>0.39600000000000002</v>
      </c>
      <c r="I207" s="238"/>
      <c r="J207" s="239">
        <f>ROUND(I207*H207,2)</f>
        <v>0</v>
      </c>
      <c r="K207" s="235" t="s">
        <v>128</v>
      </c>
      <c r="L207" s="44"/>
      <c r="M207" s="240" t="s">
        <v>1</v>
      </c>
      <c r="N207" s="241" t="s">
        <v>38</v>
      </c>
      <c r="O207" s="91"/>
      <c r="P207" s="242">
        <f>O207*H207</f>
        <v>0</v>
      </c>
      <c r="Q207" s="242">
        <v>1.0487652000000001</v>
      </c>
      <c r="R207" s="242">
        <f>Q207*H207</f>
        <v>0.41531101920000002</v>
      </c>
      <c r="S207" s="242">
        <v>0</v>
      </c>
      <c r="T207" s="24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4" t="s">
        <v>129</v>
      </c>
      <c r="AT207" s="244" t="s">
        <v>124</v>
      </c>
      <c r="AU207" s="244" t="s">
        <v>82</v>
      </c>
      <c r="AY207" s="17" t="s">
        <v>123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7" t="s">
        <v>80</v>
      </c>
      <c r="BK207" s="245">
        <f>ROUND(I207*H207,2)</f>
        <v>0</v>
      </c>
      <c r="BL207" s="17" t="s">
        <v>129</v>
      </c>
      <c r="BM207" s="244" t="s">
        <v>283</v>
      </c>
    </row>
    <row r="208" s="14" customFormat="1">
      <c r="A208" s="14"/>
      <c r="B208" s="257"/>
      <c r="C208" s="258"/>
      <c r="D208" s="248" t="s">
        <v>131</v>
      </c>
      <c r="E208" s="259" t="s">
        <v>1</v>
      </c>
      <c r="F208" s="260" t="s">
        <v>284</v>
      </c>
      <c r="G208" s="258"/>
      <c r="H208" s="261">
        <v>0.39600000000000002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131</v>
      </c>
      <c r="AU208" s="267" t="s">
        <v>82</v>
      </c>
      <c r="AV208" s="14" t="s">
        <v>82</v>
      </c>
      <c r="AW208" s="14" t="s">
        <v>30</v>
      </c>
      <c r="AX208" s="14" t="s">
        <v>73</v>
      </c>
      <c r="AY208" s="267" t="s">
        <v>123</v>
      </c>
    </row>
    <row r="209" s="15" customFormat="1">
      <c r="A209" s="15"/>
      <c r="B209" s="268"/>
      <c r="C209" s="269"/>
      <c r="D209" s="248" t="s">
        <v>131</v>
      </c>
      <c r="E209" s="270" t="s">
        <v>1</v>
      </c>
      <c r="F209" s="271" t="s">
        <v>135</v>
      </c>
      <c r="G209" s="269"/>
      <c r="H209" s="272">
        <v>0.39600000000000002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8" t="s">
        <v>131</v>
      </c>
      <c r="AU209" s="278" t="s">
        <v>82</v>
      </c>
      <c r="AV209" s="15" t="s">
        <v>129</v>
      </c>
      <c r="AW209" s="15" t="s">
        <v>30</v>
      </c>
      <c r="AX209" s="15" t="s">
        <v>80</v>
      </c>
      <c r="AY209" s="278" t="s">
        <v>123</v>
      </c>
    </row>
    <row r="210" s="2" customFormat="1" ht="21.75" customHeight="1">
      <c r="A210" s="38"/>
      <c r="B210" s="39"/>
      <c r="C210" s="233" t="s">
        <v>285</v>
      </c>
      <c r="D210" s="233" t="s">
        <v>124</v>
      </c>
      <c r="E210" s="234" t="s">
        <v>286</v>
      </c>
      <c r="F210" s="235" t="s">
        <v>287</v>
      </c>
      <c r="G210" s="236" t="s">
        <v>288</v>
      </c>
      <c r="H210" s="237">
        <v>4</v>
      </c>
      <c r="I210" s="238"/>
      <c r="J210" s="239">
        <f>ROUND(I210*H210,2)</f>
        <v>0</v>
      </c>
      <c r="K210" s="235" t="s">
        <v>128</v>
      </c>
      <c r="L210" s="44"/>
      <c r="M210" s="240" t="s">
        <v>1</v>
      </c>
      <c r="N210" s="241" t="s">
        <v>38</v>
      </c>
      <c r="O210" s="91"/>
      <c r="P210" s="242">
        <f>O210*H210</f>
        <v>0</v>
      </c>
      <c r="Q210" s="242">
        <v>0.144006</v>
      </c>
      <c r="R210" s="242">
        <f>Q210*H210</f>
        <v>0.57602399999999998</v>
      </c>
      <c r="S210" s="242">
        <v>0</v>
      </c>
      <c r="T210" s="24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4" t="s">
        <v>129</v>
      </c>
      <c r="AT210" s="244" t="s">
        <v>124</v>
      </c>
      <c r="AU210" s="244" t="s">
        <v>82</v>
      </c>
      <c r="AY210" s="17" t="s">
        <v>123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7" t="s">
        <v>80</v>
      </c>
      <c r="BK210" s="245">
        <f>ROUND(I210*H210,2)</f>
        <v>0</v>
      </c>
      <c r="BL210" s="17" t="s">
        <v>129</v>
      </c>
      <c r="BM210" s="244" t="s">
        <v>289</v>
      </c>
    </row>
    <row r="211" s="14" customFormat="1">
      <c r="A211" s="14"/>
      <c r="B211" s="257"/>
      <c r="C211" s="258"/>
      <c r="D211" s="248" t="s">
        <v>131</v>
      </c>
      <c r="E211" s="259" t="s">
        <v>1</v>
      </c>
      <c r="F211" s="260" t="s">
        <v>290</v>
      </c>
      <c r="G211" s="258"/>
      <c r="H211" s="261">
        <v>4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131</v>
      </c>
      <c r="AU211" s="267" t="s">
        <v>82</v>
      </c>
      <c r="AV211" s="14" t="s">
        <v>82</v>
      </c>
      <c r="AW211" s="14" t="s">
        <v>30</v>
      </c>
      <c r="AX211" s="14" t="s">
        <v>80</v>
      </c>
      <c r="AY211" s="267" t="s">
        <v>123</v>
      </c>
    </row>
    <row r="212" s="12" customFormat="1" ht="20.88" customHeight="1">
      <c r="A212" s="12"/>
      <c r="B212" s="219"/>
      <c r="C212" s="220"/>
      <c r="D212" s="221" t="s">
        <v>72</v>
      </c>
      <c r="E212" s="289" t="s">
        <v>129</v>
      </c>
      <c r="F212" s="289" t="s">
        <v>291</v>
      </c>
      <c r="G212" s="220"/>
      <c r="H212" s="220"/>
      <c r="I212" s="223"/>
      <c r="J212" s="290">
        <f>BK212</f>
        <v>0</v>
      </c>
      <c r="K212" s="220"/>
      <c r="L212" s="225"/>
      <c r="M212" s="226"/>
      <c r="N212" s="227"/>
      <c r="O212" s="227"/>
      <c r="P212" s="228">
        <f>SUM(P213:P223)</f>
        <v>0</v>
      </c>
      <c r="Q212" s="227"/>
      <c r="R212" s="228">
        <f>SUM(R213:R223)</f>
        <v>31.190718953360001</v>
      </c>
      <c r="S212" s="227"/>
      <c r="T212" s="229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0" t="s">
        <v>80</v>
      </c>
      <c r="AT212" s="231" t="s">
        <v>72</v>
      </c>
      <c r="AU212" s="231" t="s">
        <v>82</v>
      </c>
      <c r="AY212" s="230" t="s">
        <v>123</v>
      </c>
      <c r="BK212" s="232">
        <f>SUM(BK213:BK223)</f>
        <v>0</v>
      </c>
    </row>
    <row r="213" s="2" customFormat="1" ht="21.75" customHeight="1">
      <c r="A213" s="38"/>
      <c r="B213" s="39"/>
      <c r="C213" s="233" t="s">
        <v>292</v>
      </c>
      <c r="D213" s="233" t="s">
        <v>124</v>
      </c>
      <c r="E213" s="234" t="s">
        <v>293</v>
      </c>
      <c r="F213" s="235" t="s">
        <v>294</v>
      </c>
      <c r="G213" s="236" t="s">
        <v>138</v>
      </c>
      <c r="H213" s="237">
        <v>7.4000000000000004</v>
      </c>
      <c r="I213" s="238"/>
      <c r="J213" s="239">
        <f>ROUND(I213*H213,2)</f>
        <v>0</v>
      </c>
      <c r="K213" s="235" t="s">
        <v>128</v>
      </c>
      <c r="L213" s="44"/>
      <c r="M213" s="240" t="s">
        <v>1</v>
      </c>
      <c r="N213" s="241" t="s">
        <v>38</v>
      </c>
      <c r="O213" s="91"/>
      <c r="P213" s="242">
        <f>O213*H213</f>
        <v>0</v>
      </c>
      <c r="Q213" s="242">
        <v>0</v>
      </c>
      <c r="R213" s="242">
        <f>Q213*H213</f>
        <v>0</v>
      </c>
      <c r="S213" s="242">
        <v>0</v>
      </c>
      <c r="T213" s="24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4" t="s">
        <v>129</v>
      </c>
      <c r="AT213" s="244" t="s">
        <v>124</v>
      </c>
      <c r="AU213" s="244" t="s">
        <v>142</v>
      </c>
      <c r="AY213" s="17" t="s">
        <v>123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17" t="s">
        <v>80</v>
      </c>
      <c r="BK213" s="245">
        <f>ROUND(I213*H213,2)</f>
        <v>0</v>
      </c>
      <c r="BL213" s="17" t="s">
        <v>129</v>
      </c>
      <c r="BM213" s="244" t="s">
        <v>295</v>
      </c>
    </row>
    <row r="214" s="14" customFormat="1">
      <c r="A214" s="14"/>
      <c r="B214" s="257"/>
      <c r="C214" s="258"/>
      <c r="D214" s="248" t="s">
        <v>131</v>
      </c>
      <c r="E214" s="259" t="s">
        <v>1</v>
      </c>
      <c r="F214" s="260" t="s">
        <v>296</v>
      </c>
      <c r="G214" s="258"/>
      <c r="H214" s="261">
        <v>7.4000000000000004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131</v>
      </c>
      <c r="AU214" s="267" t="s">
        <v>142</v>
      </c>
      <c r="AV214" s="14" t="s">
        <v>82</v>
      </c>
      <c r="AW214" s="14" t="s">
        <v>30</v>
      </c>
      <c r="AX214" s="14" t="s">
        <v>73</v>
      </c>
      <c r="AY214" s="267" t="s">
        <v>123</v>
      </c>
    </row>
    <row r="215" s="15" customFormat="1">
      <c r="A215" s="15"/>
      <c r="B215" s="268"/>
      <c r="C215" s="269"/>
      <c r="D215" s="248" t="s">
        <v>131</v>
      </c>
      <c r="E215" s="270" t="s">
        <v>1</v>
      </c>
      <c r="F215" s="271" t="s">
        <v>135</v>
      </c>
      <c r="G215" s="269"/>
      <c r="H215" s="272">
        <v>7.4000000000000004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131</v>
      </c>
      <c r="AU215" s="278" t="s">
        <v>142</v>
      </c>
      <c r="AV215" s="15" t="s">
        <v>129</v>
      </c>
      <c r="AW215" s="15" t="s">
        <v>30</v>
      </c>
      <c r="AX215" s="15" t="s">
        <v>80</v>
      </c>
      <c r="AY215" s="278" t="s">
        <v>123</v>
      </c>
    </row>
    <row r="216" s="2" customFormat="1" ht="21.75" customHeight="1">
      <c r="A216" s="38"/>
      <c r="B216" s="39"/>
      <c r="C216" s="233" t="s">
        <v>297</v>
      </c>
      <c r="D216" s="233" t="s">
        <v>124</v>
      </c>
      <c r="E216" s="234" t="s">
        <v>298</v>
      </c>
      <c r="F216" s="235" t="s">
        <v>299</v>
      </c>
      <c r="G216" s="236" t="s">
        <v>127</v>
      </c>
      <c r="H216" s="237">
        <v>44.927999999999997</v>
      </c>
      <c r="I216" s="238"/>
      <c r="J216" s="239">
        <f>ROUND(I216*H216,2)</f>
        <v>0</v>
      </c>
      <c r="K216" s="235" t="s">
        <v>128</v>
      </c>
      <c r="L216" s="44"/>
      <c r="M216" s="240" t="s">
        <v>1</v>
      </c>
      <c r="N216" s="241" t="s">
        <v>38</v>
      </c>
      <c r="O216" s="91"/>
      <c r="P216" s="242">
        <f>O216*H216</f>
        <v>0</v>
      </c>
      <c r="Q216" s="242">
        <v>0.15679630750000001</v>
      </c>
      <c r="R216" s="242">
        <f>Q216*H216</f>
        <v>7.04454450336</v>
      </c>
      <c r="S216" s="242">
        <v>0</v>
      </c>
      <c r="T216" s="24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4" t="s">
        <v>129</v>
      </c>
      <c r="AT216" s="244" t="s">
        <v>124</v>
      </c>
      <c r="AU216" s="244" t="s">
        <v>142</v>
      </c>
      <c r="AY216" s="17" t="s">
        <v>123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7" t="s">
        <v>80</v>
      </c>
      <c r="BK216" s="245">
        <f>ROUND(I216*H216,2)</f>
        <v>0</v>
      </c>
      <c r="BL216" s="17" t="s">
        <v>129</v>
      </c>
      <c r="BM216" s="244" t="s">
        <v>300</v>
      </c>
    </row>
    <row r="217" s="14" customFormat="1">
      <c r="A217" s="14"/>
      <c r="B217" s="257"/>
      <c r="C217" s="258"/>
      <c r="D217" s="248" t="s">
        <v>131</v>
      </c>
      <c r="E217" s="259" t="s">
        <v>1</v>
      </c>
      <c r="F217" s="260" t="s">
        <v>301</v>
      </c>
      <c r="G217" s="258"/>
      <c r="H217" s="261">
        <v>44.927999999999997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131</v>
      </c>
      <c r="AU217" s="267" t="s">
        <v>142</v>
      </c>
      <c r="AV217" s="14" t="s">
        <v>82</v>
      </c>
      <c r="AW217" s="14" t="s">
        <v>30</v>
      </c>
      <c r="AX217" s="14" t="s">
        <v>80</v>
      </c>
      <c r="AY217" s="267" t="s">
        <v>123</v>
      </c>
    </row>
    <row r="218" s="2" customFormat="1" ht="21.75" customHeight="1">
      <c r="A218" s="38"/>
      <c r="B218" s="39"/>
      <c r="C218" s="233" t="s">
        <v>302</v>
      </c>
      <c r="D218" s="233" t="s">
        <v>124</v>
      </c>
      <c r="E218" s="234" t="s">
        <v>303</v>
      </c>
      <c r="F218" s="235" t="s">
        <v>304</v>
      </c>
      <c r="G218" s="236" t="s">
        <v>127</v>
      </c>
      <c r="H218" s="237">
        <v>23.300000000000001</v>
      </c>
      <c r="I218" s="238"/>
      <c r="J218" s="239">
        <f>ROUND(I218*H218,2)</f>
        <v>0</v>
      </c>
      <c r="K218" s="235" t="s">
        <v>128</v>
      </c>
      <c r="L218" s="44"/>
      <c r="M218" s="240" t="s">
        <v>1</v>
      </c>
      <c r="N218" s="241" t="s">
        <v>38</v>
      </c>
      <c r="O218" s="91"/>
      <c r="P218" s="242">
        <f>O218*H218</f>
        <v>0</v>
      </c>
      <c r="Q218" s="242">
        <v>1.031199</v>
      </c>
      <c r="R218" s="242">
        <f>Q218*H218</f>
        <v>24.0269367</v>
      </c>
      <c r="S218" s="242">
        <v>0</v>
      </c>
      <c r="T218" s="24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4" t="s">
        <v>129</v>
      </c>
      <c r="AT218" s="244" t="s">
        <v>124</v>
      </c>
      <c r="AU218" s="244" t="s">
        <v>142</v>
      </c>
      <c r="AY218" s="17" t="s">
        <v>123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17" t="s">
        <v>80</v>
      </c>
      <c r="BK218" s="245">
        <f>ROUND(I218*H218,2)</f>
        <v>0</v>
      </c>
      <c r="BL218" s="17" t="s">
        <v>129</v>
      </c>
      <c r="BM218" s="244" t="s">
        <v>305</v>
      </c>
    </row>
    <row r="219" s="14" customFormat="1">
      <c r="A219" s="14"/>
      <c r="B219" s="257"/>
      <c r="C219" s="258"/>
      <c r="D219" s="248" t="s">
        <v>131</v>
      </c>
      <c r="E219" s="259" t="s">
        <v>1</v>
      </c>
      <c r="F219" s="260" t="s">
        <v>306</v>
      </c>
      <c r="G219" s="258"/>
      <c r="H219" s="261">
        <v>19.300000000000001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131</v>
      </c>
      <c r="AU219" s="267" t="s">
        <v>142</v>
      </c>
      <c r="AV219" s="14" t="s">
        <v>82</v>
      </c>
      <c r="AW219" s="14" t="s">
        <v>30</v>
      </c>
      <c r="AX219" s="14" t="s">
        <v>73</v>
      </c>
      <c r="AY219" s="267" t="s">
        <v>123</v>
      </c>
    </row>
    <row r="220" s="14" customFormat="1">
      <c r="A220" s="14"/>
      <c r="B220" s="257"/>
      <c r="C220" s="258"/>
      <c r="D220" s="248" t="s">
        <v>131</v>
      </c>
      <c r="E220" s="259" t="s">
        <v>1</v>
      </c>
      <c r="F220" s="260" t="s">
        <v>307</v>
      </c>
      <c r="G220" s="258"/>
      <c r="H220" s="261">
        <v>4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7" t="s">
        <v>131</v>
      </c>
      <c r="AU220" s="267" t="s">
        <v>142</v>
      </c>
      <c r="AV220" s="14" t="s">
        <v>82</v>
      </c>
      <c r="AW220" s="14" t="s">
        <v>30</v>
      </c>
      <c r="AX220" s="14" t="s">
        <v>73</v>
      </c>
      <c r="AY220" s="267" t="s">
        <v>123</v>
      </c>
    </row>
    <row r="221" s="15" customFormat="1">
      <c r="A221" s="15"/>
      <c r="B221" s="268"/>
      <c r="C221" s="269"/>
      <c r="D221" s="248" t="s">
        <v>131</v>
      </c>
      <c r="E221" s="270" t="s">
        <v>1</v>
      </c>
      <c r="F221" s="271" t="s">
        <v>135</v>
      </c>
      <c r="G221" s="269"/>
      <c r="H221" s="272">
        <v>23.300000000000001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8" t="s">
        <v>131</v>
      </c>
      <c r="AU221" s="278" t="s">
        <v>142</v>
      </c>
      <c r="AV221" s="15" t="s">
        <v>129</v>
      </c>
      <c r="AW221" s="15" t="s">
        <v>30</v>
      </c>
      <c r="AX221" s="15" t="s">
        <v>80</v>
      </c>
      <c r="AY221" s="278" t="s">
        <v>123</v>
      </c>
    </row>
    <row r="222" s="2" customFormat="1" ht="16.5" customHeight="1">
      <c r="A222" s="38"/>
      <c r="B222" s="39"/>
      <c r="C222" s="279" t="s">
        <v>308</v>
      </c>
      <c r="D222" s="279" t="s">
        <v>158</v>
      </c>
      <c r="E222" s="280" t="s">
        <v>309</v>
      </c>
      <c r="F222" s="281" t="s">
        <v>310</v>
      </c>
      <c r="G222" s="282" t="s">
        <v>127</v>
      </c>
      <c r="H222" s="283">
        <v>26.795000000000002</v>
      </c>
      <c r="I222" s="284"/>
      <c r="J222" s="285">
        <f>ROUND(I222*H222,2)</f>
        <v>0</v>
      </c>
      <c r="K222" s="281" t="s">
        <v>128</v>
      </c>
      <c r="L222" s="286"/>
      <c r="M222" s="287" t="s">
        <v>1</v>
      </c>
      <c r="N222" s="288" t="s">
        <v>38</v>
      </c>
      <c r="O222" s="91"/>
      <c r="P222" s="242">
        <f>O222*H222</f>
        <v>0</v>
      </c>
      <c r="Q222" s="242">
        <v>0.00445</v>
      </c>
      <c r="R222" s="242">
        <f>Q222*H222</f>
        <v>0.11923775</v>
      </c>
      <c r="S222" s="242">
        <v>0</v>
      </c>
      <c r="T222" s="24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4" t="s">
        <v>162</v>
      </c>
      <c r="AT222" s="244" t="s">
        <v>158</v>
      </c>
      <c r="AU222" s="244" t="s">
        <v>142</v>
      </c>
      <c r="AY222" s="17" t="s">
        <v>123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17" t="s">
        <v>80</v>
      </c>
      <c r="BK222" s="245">
        <f>ROUND(I222*H222,2)</f>
        <v>0</v>
      </c>
      <c r="BL222" s="17" t="s">
        <v>129</v>
      </c>
      <c r="BM222" s="244" t="s">
        <v>311</v>
      </c>
    </row>
    <row r="223" s="14" customFormat="1">
      <c r="A223" s="14"/>
      <c r="B223" s="257"/>
      <c r="C223" s="258"/>
      <c r="D223" s="248" t="s">
        <v>131</v>
      </c>
      <c r="E223" s="259" t="s">
        <v>1</v>
      </c>
      <c r="F223" s="260" t="s">
        <v>312</v>
      </c>
      <c r="G223" s="258"/>
      <c r="H223" s="261">
        <v>26.795000000000002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131</v>
      </c>
      <c r="AU223" s="267" t="s">
        <v>142</v>
      </c>
      <c r="AV223" s="14" t="s">
        <v>82</v>
      </c>
      <c r="AW223" s="14" t="s">
        <v>30</v>
      </c>
      <c r="AX223" s="14" t="s">
        <v>80</v>
      </c>
      <c r="AY223" s="267" t="s">
        <v>123</v>
      </c>
    </row>
    <row r="224" s="12" customFormat="1" ht="22.8" customHeight="1">
      <c r="A224" s="12"/>
      <c r="B224" s="219"/>
      <c r="C224" s="220"/>
      <c r="D224" s="221" t="s">
        <v>72</v>
      </c>
      <c r="E224" s="289" t="s">
        <v>157</v>
      </c>
      <c r="F224" s="289" t="s">
        <v>313</v>
      </c>
      <c r="G224" s="220"/>
      <c r="H224" s="220"/>
      <c r="I224" s="223"/>
      <c r="J224" s="290">
        <f>BK224</f>
        <v>0</v>
      </c>
      <c r="K224" s="220"/>
      <c r="L224" s="225"/>
      <c r="M224" s="226"/>
      <c r="N224" s="227"/>
      <c r="O224" s="227"/>
      <c r="P224" s="228">
        <f>SUM(P225:P228)</f>
        <v>0</v>
      </c>
      <c r="Q224" s="227"/>
      <c r="R224" s="228">
        <f>SUM(R225:R228)</f>
        <v>1.548191442</v>
      </c>
      <c r="S224" s="227"/>
      <c r="T224" s="229">
        <f>SUM(T225:T228)</f>
        <v>1.6090800000000001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0" t="s">
        <v>80</v>
      </c>
      <c r="AT224" s="231" t="s">
        <v>72</v>
      </c>
      <c r="AU224" s="231" t="s">
        <v>80</v>
      </c>
      <c r="AY224" s="230" t="s">
        <v>123</v>
      </c>
      <c r="BK224" s="232">
        <f>SUM(BK225:BK228)</f>
        <v>0</v>
      </c>
    </row>
    <row r="225" s="2" customFormat="1" ht="21.75" customHeight="1">
      <c r="A225" s="38"/>
      <c r="B225" s="39"/>
      <c r="C225" s="233" t="s">
        <v>314</v>
      </c>
      <c r="D225" s="233" t="s">
        <v>124</v>
      </c>
      <c r="E225" s="234" t="s">
        <v>315</v>
      </c>
      <c r="F225" s="235" t="s">
        <v>316</v>
      </c>
      <c r="G225" s="236" t="s">
        <v>127</v>
      </c>
      <c r="H225" s="237">
        <v>11.66</v>
      </c>
      <c r="I225" s="238"/>
      <c r="J225" s="239">
        <f>ROUND(I225*H225,2)</f>
        <v>0</v>
      </c>
      <c r="K225" s="235" t="s">
        <v>128</v>
      </c>
      <c r="L225" s="44"/>
      <c r="M225" s="240" t="s">
        <v>1</v>
      </c>
      <c r="N225" s="241" t="s">
        <v>38</v>
      </c>
      <c r="O225" s="91"/>
      <c r="P225" s="242">
        <f>O225*H225</f>
        <v>0</v>
      </c>
      <c r="Q225" s="242">
        <v>0.13050870000000001</v>
      </c>
      <c r="R225" s="242">
        <f>Q225*H225</f>
        <v>1.5217314420000001</v>
      </c>
      <c r="S225" s="242">
        <v>0.13800000000000001</v>
      </c>
      <c r="T225" s="243">
        <f>S225*H225</f>
        <v>1.6090800000000001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4" t="s">
        <v>129</v>
      </c>
      <c r="AT225" s="244" t="s">
        <v>124</v>
      </c>
      <c r="AU225" s="244" t="s">
        <v>82</v>
      </c>
      <c r="AY225" s="17" t="s">
        <v>123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17" t="s">
        <v>80</v>
      </c>
      <c r="BK225" s="245">
        <f>ROUND(I225*H225,2)</f>
        <v>0</v>
      </c>
      <c r="BL225" s="17" t="s">
        <v>129</v>
      </c>
      <c r="BM225" s="244" t="s">
        <v>317</v>
      </c>
    </row>
    <row r="226" s="14" customFormat="1">
      <c r="A226" s="14"/>
      <c r="B226" s="257"/>
      <c r="C226" s="258"/>
      <c r="D226" s="248" t="s">
        <v>131</v>
      </c>
      <c r="E226" s="259" t="s">
        <v>1</v>
      </c>
      <c r="F226" s="260" t="s">
        <v>318</v>
      </c>
      <c r="G226" s="258"/>
      <c r="H226" s="261">
        <v>11.66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131</v>
      </c>
      <c r="AU226" s="267" t="s">
        <v>82</v>
      </c>
      <c r="AV226" s="14" t="s">
        <v>82</v>
      </c>
      <c r="AW226" s="14" t="s">
        <v>30</v>
      </c>
      <c r="AX226" s="14" t="s">
        <v>80</v>
      </c>
      <c r="AY226" s="267" t="s">
        <v>123</v>
      </c>
    </row>
    <row r="227" s="2" customFormat="1" ht="21.75" customHeight="1">
      <c r="A227" s="38"/>
      <c r="B227" s="39"/>
      <c r="C227" s="233" t="s">
        <v>319</v>
      </c>
      <c r="D227" s="233" t="s">
        <v>124</v>
      </c>
      <c r="E227" s="234" t="s">
        <v>320</v>
      </c>
      <c r="F227" s="235" t="s">
        <v>321</v>
      </c>
      <c r="G227" s="236" t="s">
        <v>197</v>
      </c>
      <c r="H227" s="237">
        <v>189</v>
      </c>
      <c r="I227" s="238"/>
      <c r="J227" s="239">
        <f>ROUND(I227*H227,2)</f>
        <v>0</v>
      </c>
      <c r="K227" s="235" t="s">
        <v>128</v>
      </c>
      <c r="L227" s="44"/>
      <c r="M227" s="240" t="s">
        <v>1</v>
      </c>
      <c r="N227" s="241" t="s">
        <v>38</v>
      </c>
      <c r="O227" s="91"/>
      <c r="P227" s="242">
        <f>O227*H227</f>
        <v>0</v>
      </c>
      <c r="Q227" s="242">
        <v>0.00013999999999999999</v>
      </c>
      <c r="R227" s="242">
        <f>Q227*H227</f>
        <v>0.026459999999999997</v>
      </c>
      <c r="S227" s="242">
        <v>0</v>
      </c>
      <c r="T227" s="24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4" t="s">
        <v>129</v>
      </c>
      <c r="AT227" s="244" t="s">
        <v>124</v>
      </c>
      <c r="AU227" s="244" t="s">
        <v>82</v>
      </c>
      <c r="AY227" s="17" t="s">
        <v>123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17" t="s">
        <v>80</v>
      </c>
      <c r="BK227" s="245">
        <f>ROUND(I227*H227,2)</f>
        <v>0</v>
      </c>
      <c r="BL227" s="17" t="s">
        <v>129</v>
      </c>
      <c r="BM227" s="244" t="s">
        <v>322</v>
      </c>
    </row>
    <row r="228" s="14" customFormat="1">
      <c r="A228" s="14"/>
      <c r="B228" s="257"/>
      <c r="C228" s="258"/>
      <c r="D228" s="248" t="s">
        <v>131</v>
      </c>
      <c r="E228" s="259" t="s">
        <v>1</v>
      </c>
      <c r="F228" s="260" t="s">
        <v>323</v>
      </c>
      <c r="G228" s="258"/>
      <c r="H228" s="261">
        <v>189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131</v>
      </c>
      <c r="AU228" s="267" t="s">
        <v>82</v>
      </c>
      <c r="AV228" s="14" t="s">
        <v>82</v>
      </c>
      <c r="AW228" s="14" t="s">
        <v>30</v>
      </c>
      <c r="AX228" s="14" t="s">
        <v>80</v>
      </c>
      <c r="AY228" s="267" t="s">
        <v>123</v>
      </c>
    </row>
    <row r="229" s="12" customFormat="1" ht="22.8" customHeight="1">
      <c r="A229" s="12"/>
      <c r="B229" s="219"/>
      <c r="C229" s="220"/>
      <c r="D229" s="221" t="s">
        <v>72</v>
      </c>
      <c r="E229" s="289" t="s">
        <v>175</v>
      </c>
      <c r="F229" s="289" t="s">
        <v>324</v>
      </c>
      <c r="G229" s="220"/>
      <c r="H229" s="220"/>
      <c r="I229" s="223"/>
      <c r="J229" s="290">
        <f>BK229</f>
        <v>0</v>
      </c>
      <c r="K229" s="220"/>
      <c r="L229" s="225"/>
      <c r="M229" s="226"/>
      <c r="N229" s="227"/>
      <c r="O229" s="227"/>
      <c r="P229" s="228">
        <f>SUM(P230:P324)</f>
        <v>0</v>
      </c>
      <c r="Q229" s="227"/>
      <c r="R229" s="228">
        <f>SUM(R230:R324)</f>
        <v>6.2607601265999993</v>
      </c>
      <c r="S229" s="227"/>
      <c r="T229" s="229">
        <f>SUM(T230:T324)</f>
        <v>6.3117340000000013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0" t="s">
        <v>80</v>
      </c>
      <c r="AT229" s="231" t="s">
        <v>72</v>
      </c>
      <c r="AU229" s="231" t="s">
        <v>80</v>
      </c>
      <c r="AY229" s="230" t="s">
        <v>123</v>
      </c>
      <c r="BK229" s="232">
        <f>SUM(BK230:BK324)</f>
        <v>0</v>
      </c>
    </row>
    <row r="230" s="2" customFormat="1" ht="16.5" customHeight="1">
      <c r="A230" s="38"/>
      <c r="B230" s="39"/>
      <c r="C230" s="233" t="s">
        <v>325</v>
      </c>
      <c r="D230" s="233" t="s">
        <v>124</v>
      </c>
      <c r="E230" s="234" t="s">
        <v>326</v>
      </c>
      <c r="F230" s="235" t="s">
        <v>327</v>
      </c>
      <c r="G230" s="236" t="s">
        <v>328</v>
      </c>
      <c r="H230" s="237">
        <v>4</v>
      </c>
      <c r="I230" s="238"/>
      <c r="J230" s="239">
        <f>ROUND(I230*H230,2)</f>
        <v>0</v>
      </c>
      <c r="K230" s="235" t="s">
        <v>1</v>
      </c>
      <c r="L230" s="44"/>
      <c r="M230" s="240" t="s">
        <v>1</v>
      </c>
      <c r="N230" s="241" t="s">
        <v>38</v>
      </c>
      <c r="O230" s="91"/>
      <c r="P230" s="242">
        <f>O230*H230</f>
        <v>0</v>
      </c>
      <c r="Q230" s="242">
        <v>0</v>
      </c>
      <c r="R230" s="242">
        <f>Q230*H230</f>
        <v>0</v>
      </c>
      <c r="S230" s="242">
        <v>0</v>
      </c>
      <c r="T230" s="24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4" t="s">
        <v>129</v>
      </c>
      <c r="AT230" s="244" t="s">
        <v>124</v>
      </c>
      <c r="AU230" s="244" t="s">
        <v>82</v>
      </c>
      <c r="AY230" s="17" t="s">
        <v>123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7" t="s">
        <v>80</v>
      </c>
      <c r="BK230" s="245">
        <f>ROUND(I230*H230,2)</f>
        <v>0</v>
      </c>
      <c r="BL230" s="17" t="s">
        <v>129</v>
      </c>
      <c r="BM230" s="244" t="s">
        <v>329</v>
      </c>
    </row>
    <row r="231" s="14" customFormat="1">
      <c r="A231" s="14"/>
      <c r="B231" s="257"/>
      <c r="C231" s="258"/>
      <c r="D231" s="248" t="s">
        <v>131</v>
      </c>
      <c r="E231" s="259" t="s">
        <v>1</v>
      </c>
      <c r="F231" s="260" t="s">
        <v>330</v>
      </c>
      <c r="G231" s="258"/>
      <c r="H231" s="261">
        <v>4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131</v>
      </c>
      <c r="AU231" s="267" t="s">
        <v>82</v>
      </c>
      <c r="AV231" s="14" t="s">
        <v>82</v>
      </c>
      <c r="AW231" s="14" t="s">
        <v>30</v>
      </c>
      <c r="AX231" s="14" t="s">
        <v>80</v>
      </c>
      <c r="AY231" s="267" t="s">
        <v>123</v>
      </c>
    </row>
    <row r="232" s="2" customFormat="1" ht="16.5" customHeight="1">
      <c r="A232" s="38"/>
      <c r="B232" s="39"/>
      <c r="C232" s="233" t="s">
        <v>331</v>
      </c>
      <c r="D232" s="233" t="s">
        <v>124</v>
      </c>
      <c r="E232" s="234" t="s">
        <v>332</v>
      </c>
      <c r="F232" s="235" t="s">
        <v>333</v>
      </c>
      <c r="G232" s="236" t="s">
        <v>206</v>
      </c>
      <c r="H232" s="237">
        <v>5.2999999999999998</v>
      </c>
      <c r="I232" s="238"/>
      <c r="J232" s="239">
        <f>ROUND(I232*H232,2)</f>
        <v>0</v>
      </c>
      <c r="K232" s="235" t="s">
        <v>128</v>
      </c>
      <c r="L232" s="44"/>
      <c r="M232" s="240" t="s">
        <v>1</v>
      </c>
      <c r="N232" s="241" t="s">
        <v>38</v>
      </c>
      <c r="O232" s="91"/>
      <c r="P232" s="242">
        <f>O232*H232</f>
        <v>0</v>
      </c>
      <c r="Q232" s="242">
        <v>0.00117</v>
      </c>
      <c r="R232" s="242">
        <f>Q232*H232</f>
        <v>0.0062009999999999999</v>
      </c>
      <c r="S232" s="242">
        <v>0</v>
      </c>
      <c r="T232" s="24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4" t="s">
        <v>129</v>
      </c>
      <c r="AT232" s="244" t="s">
        <v>124</v>
      </c>
      <c r="AU232" s="244" t="s">
        <v>82</v>
      </c>
      <c r="AY232" s="17" t="s">
        <v>123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17" t="s">
        <v>80</v>
      </c>
      <c r="BK232" s="245">
        <f>ROUND(I232*H232,2)</f>
        <v>0</v>
      </c>
      <c r="BL232" s="17" t="s">
        <v>129</v>
      </c>
      <c r="BM232" s="244" t="s">
        <v>334</v>
      </c>
    </row>
    <row r="233" s="14" customFormat="1">
      <c r="A233" s="14"/>
      <c r="B233" s="257"/>
      <c r="C233" s="258"/>
      <c r="D233" s="248" t="s">
        <v>131</v>
      </c>
      <c r="E233" s="259" t="s">
        <v>1</v>
      </c>
      <c r="F233" s="260" t="s">
        <v>335</v>
      </c>
      <c r="G233" s="258"/>
      <c r="H233" s="261">
        <v>5.2999999999999998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131</v>
      </c>
      <c r="AU233" s="267" t="s">
        <v>82</v>
      </c>
      <c r="AV233" s="14" t="s">
        <v>82</v>
      </c>
      <c r="AW233" s="14" t="s">
        <v>30</v>
      </c>
      <c r="AX233" s="14" t="s">
        <v>80</v>
      </c>
      <c r="AY233" s="267" t="s">
        <v>123</v>
      </c>
    </row>
    <row r="234" s="2" customFormat="1" ht="16.5" customHeight="1">
      <c r="A234" s="38"/>
      <c r="B234" s="39"/>
      <c r="C234" s="233" t="s">
        <v>336</v>
      </c>
      <c r="D234" s="233" t="s">
        <v>124</v>
      </c>
      <c r="E234" s="234" t="s">
        <v>337</v>
      </c>
      <c r="F234" s="235" t="s">
        <v>338</v>
      </c>
      <c r="G234" s="236" t="s">
        <v>206</v>
      </c>
      <c r="H234" s="237">
        <v>5.2999999999999998</v>
      </c>
      <c r="I234" s="238"/>
      <c r="J234" s="239">
        <f>ROUND(I234*H234,2)</f>
        <v>0</v>
      </c>
      <c r="K234" s="235" t="s">
        <v>128</v>
      </c>
      <c r="L234" s="44"/>
      <c r="M234" s="240" t="s">
        <v>1</v>
      </c>
      <c r="N234" s="241" t="s">
        <v>38</v>
      </c>
      <c r="O234" s="91"/>
      <c r="P234" s="242">
        <f>O234*H234</f>
        <v>0</v>
      </c>
      <c r="Q234" s="242">
        <v>0.00058049999999999996</v>
      </c>
      <c r="R234" s="242">
        <f>Q234*H234</f>
        <v>0.0030766499999999998</v>
      </c>
      <c r="S234" s="242">
        <v>0</v>
      </c>
      <c r="T234" s="24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4" t="s">
        <v>129</v>
      </c>
      <c r="AT234" s="244" t="s">
        <v>124</v>
      </c>
      <c r="AU234" s="244" t="s">
        <v>82</v>
      </c>
      <c r="AY234" s="17" t="s">
        <v>123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7" t="s">
        <v>80</v>
      </c>
      <c r="BK234" s="245">
        <f>ROUND(I234*H234,2)</f>
        <v>0</v>
      </c>
      <c r="BL234" s="17" t="s">
        <v>129</v>
      </c>
      <c r="BM234" s="244" t="s">
        <v>339</v>
      </c>
    </row>
    <row r="235" s="14" customFormat="1">
      <c r="A235" s="14"/>
      <c r="B235" s="257"/>
      <c r="C235" s="258"/>
      <c r="D235" s="248" t="s">
        <v>131</v>
      </c>
      <c r="E235" s="259" t="s">
        <v>1</v>
      </c>
      <c r="F235" s="260" t="s">
        <v>335</v>
      </c>
      <c r="G235" s="258"/>
      <c r="H235" s="261">
        <v>5.2999999999999998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131</v>
      </c>
      <c r="AU235" s="267" t="s">
        <v>82</v>
      </c>
      <c r="AV235" s="14" t="s">
        <v>82</v>
      </c>
      <c r="AW235" s="14" t="s">
        <v>30</v>
      </c>
      <c r="AX235" s="14" t="s">
        <v>80</v>
      </c>
      <c r="AY235" s="267" t="s">
        <v>123</v>
      </c>
    </row>
    <row r="236" s="2" customFormat="1" ht="21.75" customHeight="1">
      <c r="A236" s="38"/>
      <c r="B236" s="39"/>
      <c r="C236" s="279" t="s">
        <v>340</v>
      </c>
      <c r="D236" s="279" t="s">
        <v>158</v>
      </c>
      <c r="E236" s="280" t="s">
        <v>341</v>
      </c>
      <c r="F236" s="281" t="s">
        <v>342</v>
      </c>
      <c r="G236" s="282" t="s">
        <v>161</v>
      </c>
      <c r="H236" s="283">
        <v>0.189</v>
      </c>
      <c r="I236" s="284"/>
      <c r="J236" s="285">
        <f>ROUND(I236*H236,2)</f>
        <v>0</v>
      </c>
      <c r="K236" s="281" t="s">
        <v>128</v>
      </c>
      <c r="L236" s="286"/>
      <c r="M236" s="287" t="s">
        <v>1</v>
      </c>
      <c r="N236" s="288" t="s">
        <v>38</v>
      </c>
      <c r="O236" s="91"/>
      <c r="P236" s="242">
        <f>O236*H236</f>
        <v>0</v>
      </c>
      <c r="Q236" s="242">
        <v>1</v>
      </c>
      <c r="R236" s="242">
        <f>Q236*H236</f>
        <v>0.189</v>
      </c>
      <c r="S236" s="242">
        <v>0</v>
      </c>
      <c r="T236" s="24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4" t="s">
        <v>162</v>
      </c>
      <c r="AT236" s="244" t="s">
        <v>158</v>
      </c>
      <c r="AU236" s="244" t="s">
        <v>82</v>
      </c>
      <c r="AY236" s="17" t="s">
        <v>123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7" t="s">
        <v>80</v>
      </c>
      <c r="BK236" s="245">
        <f>ROUND(I236*H236,2)</f>
        <v>0</v>
      </c>
      <c r="BL236" s="17" t="s">
        <v>129</v>
      </c>
      <c r="BM236" s="244" t="s">
        <v>343</v>
      </c>
    </row>
    <row r="237" s="2" customFormat="1">
      <c r="A237" s="38"/>
      <c r="B237" s="39"/>
      <c r="C237" s="40"/>
      <c r="D237" s="248" t="s">
        <v>262</v>
      </c>
      <c r="E237" s="40"/>
      <c r="F237" s="291" t="s">
        <v>344</v>
      </c>
      <c r="G237" s="40"/>
      <c r="H237" s="40"/>
      <c r="I237" s="144"/>
      <c r="J237" s="40"/>
      <c r="K237" s="40"/>
      <c r="L237" s="44"/>
      <c r="M237" s="292"/>
      <c r="N237" s="29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262</v>
      </c>
      <c r="AU237" s="17" t="s">
        <v>82</v>
      </c>
    </row>
    <row r="238" s="14" customFormat="1">
      <c r="A238" s="14"/>
      <c r="B238" s="257"/>
      <c r="C238" s="258"/>
      <c r="D238" s="248" t="s">
        <v>131</v>
      </c>
      <c r="E238" s="259" t="s">
        <v>1</v>
      </c>
      <c r="F238" s="260" t="s">
        <v>345</v>
      </c>
      <c r="G238" s="258"/>
      <c r="H238" s="261">
        <v>0.189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131</v>
      </c>
      <c r="AU238" s="267" t="s">
        <v>82</v>
      </c>
      <c r="AV238" s="14" t="s">
        <v>82</v>
      </c>
      <c r="AW238" s="14" t="s">
        <v>30</v>
      </c>
      <c r="AX238" s="14" t="s">
        <v>80</v>
      </c>
      <c r="AY238" s="267" t="s">
        <v>123</v>
      </c>
    </row>
    <row r="239" s="2" customFormat="1" ht="21.75" customHeight="1">
      <c r="A239" s="38"/>
      <c r="B239" s="39"/>
      <c r="C239" s="233" t="s">
        <v>346</v>
      </c>
      <c r="D239" s="233" t="s">
        <v>124</v>
      </c>
      <c r="E239" s="234" t="s">
        <v>347</v>
      </c>
      <c r="F239" s="235" t="s">
        <v>348</v>
      </c>
      <c r="G239" s="236" t="s">
        <v>288</v>
      </c>
      <c r="H239" s="237">
        <v>2</v>
      </c>
      <c r="I239" s="238"/>
      <c r="J239" s="239">
        <f>ROUND(I239*H239,2)</f>
        <v>0</v>
      </c>
      <c r="K239" s="235" t="s">
        <v>128</v>
      </c>
      <c r="L239" s="44"/>
      <c r="M239" s="240" t="s">
        <v>1</v>
      </c>
      <c r="N239" s="241" t="s">
        <v>38</v>
      </c>
      <c r="O239" s="91"/>
      <c r="P239" s="242">
        <f>O239*H239</f>
        <v>0</v>
      </c>
      <c r="Q239" s="242">
        <v>0.0064850000000000003</v>
      </c>
      <c r="R239" s="242">
        <f>Q239*H239</f>
        <v>0.012970000000000001</v>
      </c>
      <c r="S239" s="242">
        <v>0</v>
      </c>
      <c r="T239" s="24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4" t="s">
        <v>129</v>
      </c>
      <c r="AT239" s="244" t="s">
        <v>124</v>
      </c>
      <c r="AU239" s="244" t="s">
        <v>82</v>
      </c>
      <c r="AY239" s="17" t="s">
        <v>123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17" t="s">
        <v>80</v>
      </c>
      <c r="BK239" s="245">
        <f>ROUND(I239*H239,2)</f>
        <v>0</v>
      </c>
      <c r="BL239" s="17" t="s">
        <v>129</v>
      </c>
      <c r="BM239" s="244" t="s">
        <v>349</v>
      </c>
    </row>
    <row r="240" s="14" customFormat="1">
      <c r="A240" s="14"/>
      <c r="B240" s="257"/>
      <c r="C240" s="258"/>
      <c r="D240" s="248" t="s">
        <v>131</v>
      </c>
      <c r="E240" s="259" t="s">
        <v>1</v>
      </c>
      <c r="F240" s="260" t="s">
        <v>82</v>
      </c>
      <c r="G240" s="258"/>
      <c r="H240" s="261">
        <v>2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7" t="s">
        <v>131</v>
      </c>
      <c r="AU240" s="267" t="s">
        <v>82</v>
      </c>
      <c r="AV240" s="14" t="s">
        <v>82</v>
      </c>
      <c r="AW240" s="14" t="s">
        <v>30</v>
      </c>
      <c r="AX240" s="14" t="s">
        <v>73</v>
      </c>
      <c r="AY240" s="267" t="s">
        <v>123</v>
      </c>
    </row>
    <row r="241" s="2" customFormat="1" ht="21.75" customHeight="1">
      <c r="A241" s="38"/>
      <c r="B241" s="39"/>
      <c r="C241" s="233" t="s">
        <v>350</v>
      </c>
      <c r="D241" s="233" t="s">
        <v>124</v>
      </c>
      <c r="E241" s="234" t="s">
        <v>351</v>
      </c>
      <c r="F241" s="235" t="s">
        <v>352</v>
      </c>
      <c r="G241" s="236" t="s">
        <v>127</v>
      </c>
      <c r="H241" s="237">
        <v>61.880000000000003</v>
      </c>
      <c r="I241" s="238"/>
      <c r="J241" s="239">
        <f>ROUND(I241*H241,2)</f>
        <v>0</v>
      </c>
      <c r="K241" s="235" t="s">
        <v>128</v>
      </c>
      <c r="L241" s="44"/>
      <c r="M241" s="240" t="s">
        <v>1</v>
      </c>
      <c r="N241" s="241" t="s">
        <v>38</v>
      </c>
      <c r="O241" s="91"/>
      <c r="P241" s="242">
        <f>O241*H241</f>
        <v>0</v>
      </c>
      <c r="Q241" s="242">
        <v>0</v>
      </c>
      <c r="R241" s="242">
        <f>Q241*H241</f>
        <v>0</v>
      </c>
      <c r="S241" s="242">
        <v>0</v>
      </c>
      <c r="T241" s="24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4" t="s">
        <v>129</v>
      </c>
      <c r="AT241" s="244" t="s">
        <v>124</v>
      </c>
      <c r="AU241" s="244" t="s">
        <v>82</v>
      </c>
      <c r="AY241" s="17" t="s">
        <v>123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7" t="s">
        <v>80</v>
      </c>
      <c r="BK241" s="245">
        <f>ROUND(I241*H241,2)</f>
        <v>0</v>
      </c>
      <c r="BL241" s="17" t="s">
        <v>129</v>
      </c>
      <c r="BM241" s="244" t="s">
        <v>353</v>
      </c>
    </row>
    <row r="242" s="14" customFormat="1">
      <c r="A242" s="14"/>
      <c r="B242" s="257"/>
      <c r="C242" s="258"/>
      <c r="D242" s="248" t="s">
        <v>131</v>
      </c>
      <c r="E242" s="259" t="s">
        <v>1</v>
      </c>
      <c r="F242" s="260" t="s">
        <v>354</v>
      </c>
      <c r="G242" s="258"/>
      <c r="H242" s="261">
        <v>61.880000000000003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131</v>
      </c>
      <c r="AU242" s="267" t="s">
        <v>82</v>
      </c>
      <c r="AV242" s="14" t="s">
        <v>82</v>
      </c>
      <c r="AW242" s="14" t="s">
        <v>30</v>
      </c>
      <c r="AX242" s="14" t="s">
        <v>73</v>
      </c>
      <c r="AY242" s="267" t="s">
        <v>123</v>
      </c>
    </row>
    <row r="243" s="2" customFormat="1" ht="21.75" customHeight="1">
      <c r="A243" s="38"/>
      <c r="B243" s="39"/>
      <c r="C243" s="233" t="s">
        <v>355</v>
      </c>
      <c r="D243" s="233" t="s">
        <v>124</v>
      </c>
      <c r="E243" s="234" t="s">
        <v>356</v>
      </c>
      <c r="F243" s="235" t="s">
        <v>357</v>
      </c>
      <c r="G243" s="236" t="s">
        <v>127</v>
      </c>
      <c r="H243" s="237">
        <v>1856.4000000000001</v>
      </c>
      <c r="I243" s="238"/>
      <c r="J243" s="239">
        <f>ROUND(I243*H243,2)</f>
        <v>0</v>
      </c>
      <c r="K243" s="235" t="s">
        <v>128</v>
      </c>
      <c r="L243" s="44"/>
      <c r="M243" s="240" t="s">
        <v>1</v>
      </c>
      <c r="N243" s="241" t="s">
        <v>38</v>
      </c>
      <c r="O243" s="91"/>
      <c r="P243" s="242">
        <f>O243*H243</f>
        <v>0</v>
      </c>
      <c r="Q243" s="242">
        <v>0</v>
      </c>
      <c r="R243" s="242">
        <f>Q243*H243</f>
        <v>0</v>
      </c>
      <c r="S243" s="242">
        <v>0</v>
      </c>
      <c r="T243" s="24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4" t="s">
        <v>129</v>
      </c>
      <c r="AT243" s="244" t="s">
        <v>124</v>
      </c>
      <c r="AU243" s="244" t="s">
        <v>82</v>
      </c>
      <c r="AY243" s="17" t="s">
        <v>123</v>
      </c>
      <c r="BE243" s="245">
        <f>IF(N243="základní",J243,0)</f>
        <v>0</v>
      </c>
      <c r="BF243" s="245">
        <f>IF(N243="snížená",J243,0)</f>
        <v>0</v>
      </c>
      <c r="BG243" s="245">
        <f>IF(N243="zákl. přenesená",J243,0)</f>
        <v>0</v>
      </c>
      <c r="BH243" s="245">
        <f>IF(N243="sníž. přenesená",J243,0)</f>
        <v>0</v>
      </c>
      <c r="BI243" s="245">
        <f>IF(N243="nulová",J243,0)</f>
        <v>0</v>
      </c>
      <c r="BJ243" s="17" t="s">
        <v>80</v>
      </c>
      <c r="BK243" s="245">
        <f>ROUND(I243*H243,2)</f>
        <v>0</v>
      </c>
      <c r="BL243" s="17" t="s">
        <v>129</v>
      </c>
      <c r="BM243" s="244" t="s">
        <v>358</v>
      </c>
    </row>
    <row r="244" s="14" customFormat="1">
      <c r="A244" s="14"/>
      <c r="B244" s="257"/>
      <c r="C244" s="258"/>
      <c r="D244" s="248" t="s">
        <v>131</v>
      </c>
      <c r="E244" s="259" t="s">
        <v>1</v>
      </c>
      <c r="F244" s="260" t="s">
        <v>359</v>
      </c>
      <c r="G244" s="258"/>
      <c r="H244" s="261">
        <v>1856.4000000000001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131</v>
      </c>
      <c r="AU244" s="267" t="s">
        <v>82</v>
      </c>
      <c r="AV244" s="14" t="s">
        <v>82</v>
      </c>
      <c r="AW244" s="14" t="s">
        <v>30</v>
      </c>
      <c r="AX244" s="14" t="s">
        <v>73</v>
      </c>
      <c r="AY244" s="267" t="s">
        <v>123</v>
      </c>
    </row>
    <row r="245" s="2" customFormat="1" ht="21.75" customHeight="1">
      <c r="A245" s="38"/>
      <c r="B245" s="39"/>
      <c r="C245" s="233" t="s">
        <v>360</v>
      </c>
      <c r="D245" s="233" t="s">
        <v>124</v>
      </c>
      <c r="E245" s="234" t="s">
        <v>361</v>
      </c>
      <c r="F245" s="235" t="s">
        <v>362</v>
      </c>
      <c r="G245" s="236" t="s">
        <v>127</v>
      </c>
      <c r="H245" s="237">
        <v>61.880000000000003</v>
      </c>
      <c r="I245" s="238"/>
      <c r="J245" s="239">
        <f>ROUND(I245*H245,2)</f>
        <v>0</v>
      </c>
      <c r="K245" s="235" t="s">
        <v>128</v>
      </c>
      <c r="L245" s="44"/>
      <c r="M245" s="240" t="s">
        <v>1</v>
      </c>
      <c r="N245" s="241" t="s">
        <v>38</v>
      </c>
      <c r="O245" s="91"/>
      <c r="P245" s="242">
        <f>O245*H245</f>
        <v>0</v>
      </c>
      <c r="Q245" s="242">
        <v>0</v>
      </c>
      <c r="R245" s="242">
        <f>Q245*H245</f>
        <v>0</v>
      </c>
      <c r="S245" s="242">
        <v>0</v>
      </c>
      <c r="T245" s="24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4" t="s">
        <v>129</v>
      </c>
      <c r="AT245" s="244" t="s">
        <v>124</v>
      </c>
      <c r="AU245" s="244" t="s">
        <v>82</v>
      </c>
      <c r="AY245" s="17" t="s">
        <v>123</v>
      </c>
      <c r="BE245" s="245">
        <f>IF(N245="základní",J245,0)</f>
        <v>0</v>
      </c>
      <c r="BF245" s="245">
        <f>IF(N245="snížená",J245,0)</f>
        <v>0</v>
      </c>
      <c r="BG245" s="245">
        <f>IF(N245="zákl. přenesená",J245,0)</f>
        <v>0</v>
      </c>
      <c r="BH245" s="245">
        <f>IF(N245="sníž. přenesená",J245,0)</f>
        <v>0</v>
      </c>
      <c r="BI245" s="245">
        <f>IF(N245="nulová",J245,0)</f>
        <v>0</v>
      </c>
      <c r="BJ245" s="17" t="s">
        <v>80</v>
      </c>
      <c r="BK245" s="245">
        <f>ROUND(I245*H245,2)</f>
        <v>0</v>
      </c>
      <c r="BL245" s="17" t="s">
        <v>129</v>
      </c>
      <c r="BM245" s="244" t="s">
        <v>363</v>
      </c>
    </row>
    <row r="246" s="14" customFormat="1">
      <c r="A246" s="14"/>
      <c r="B246" s="257"/>
      <c r="C246" s="258"/>
      <c r="D246" s="248" t="s">
        <v>131</v>
      </c>
      <c r="E246" s="259" t="s">
        <v>1</v>
      </c>
      <c r="F246" s="260" t="s">
        <v>364</v>
      </c>
      <c r="G246" s="258"/>
      <c r="H246" s="261">
        <v>61.880000000000003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7" t="s">
        <v>131</v>
      </c>
      <c r="AU246" s="267" t="s">
        <v>82</v>
      </c>
      <c r="AV246" s="14" t="s">
        <v>82</v>
      </c>
      <c r="AW246" s="14" t="s">
        <v>30</v>
      </c>
      <c r="AX246" s="14" t="s">
        <v>80</v>
      </c>
      <c r="AY246" s="267" t="s">
        <v>123</v>
      </c>
    </row>
    <row r="247" s="2" customFormat="1" ht="21.75" customHeight="1">
      <c r="A247" s="38"/>
      <c r="B247" s="39"/>
      <c r="C247" s="233" t="s">
        <v>365</v>
      </c>
      <c r="D247" s="233" t="s">
        <v>124</v>
      </c>
      <c r="E247" s="234" t="s">
        <v>366</v>
      </c>
      <c r="F247" s="235" t="s">
        <v>367</v>
      </c>
      <c r="G247" s="236" t="s">
        <v>138</v>
      </c>
      <c r="H247" s="237">
        <v>39.990000000000002</v>
      </c>
      <c r="I247" s="238"/>
      <c r="J247" s="239">
        <f>ROUND(I247*H247,2)</f>
        <v>0</v>
      </c>
      <c r="K247" s="235" t="s">
        <v>128</v>
      </c>
      <c r="L247" s="44"/>
      <c r="M247" s="240" t="s">
        <v>1</v>
      </c>
      <c r="N247" s="241" t="s">
        <v>38</v>
      </c>
      <c r="O247" s="91"/>
      <c r="P247" s="242">
        <f>O247*H247</f>
        <v>0</v>
      </c>
      <c r="Q247" s="242">
        <v>0</v>
      </c>
      <c r="R247" s="242">
        <f>Q247*H247</f>
        <v>0</v>
      </c>
      <c r="S247" s="242">
        <v>0</v>
      </c>
      <c r="T247" s="24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4" t="s">
        <v>129</v>
      </c>
      <c r="AT247" s="244" t="s">
        <v>124</v>
      </c>
      <c r="AU247" s="244" t="s">
        <v>82</v>
      </c>
      <c r="AY247" s="17" t="s">
        <v>123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17" t="s">
        <v>80</v>
      </c>
      <c r="BK247" s="245">
        <f>ROUND(I247*H247,2)</f>
        <v>0</v>
      </c>
      <c r="BL247" s="17" t="s">
        <v>129</v>
      </c>
      <c r="BM247" s="244" t="s">
        <v>368</v>
      </c>
    </row>
    <row r="248" s="14" customFormat="1">
      <c r="A248" s="14"/>
      <c r="B248" s="257"/>
      <c r="C248" s="258"/>
      <c r="D248" s="248" t="s">
        <v>131</v>
      </c>
      <c r="E248" s="259" t="s">
        <v>1</v>
      </c>
      <c r="F248" s="260" t="s">
        <v>369</v>
      </c>
      <c r="G248" s="258"/>
      <c r="H248" s="261">
        <v>39.990000000000002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7" t="s">
        <v>131</v>
      </c>
      <c r="AU248" s="267" t="s">
        <v>82</v>
      </c>
      <c r="AV248" s="14" t="s">
        <v>82</v>
      </c>
      <c r="AW248" s="14" t="s">
        <v>30</v>
      </c>
      <c r="AX248" s="14" t="s">
        <v>80</v>
      </c>
      <c r="AY248" s="267" t="s">
        <v>123</v>
      </c>
    </row>
    <row r="249" s="2" customFormat="1" ht="21.75" customHeight="1">
      <c r="A249" s="38"/>
      <c r="B249" s="39"/>
      <c r="C249" s="233" t="s">
        <v>370</v>
      </c>
      <c r="D249" s="233" t="s">
        <v>124</v>
      </c>
      <c r="E249" s="234" t="s">
        <v>371</v>
      </c>
      <c r="F249" s="235" t="s">
        <v>372</v>
      </c>
      <c r="G249" s="236" t="s">
        <v>138</v>
      </c>
      <c r="H249" s="237">
        <v>1199.7000000000001</v>
      </c>
      <c r="I249" s="238"/>
      <c r="J249" s="239">
        <f>ROUND(I249*H249,2)</f>
        <v>0</v>
      </c>
      <c r="K249" s="235" t="s">
        <v>128</v>
      </c>
      <c r="L249" s="44"/>
      <c r="M249" s="240" t="s">
        <v>1</v>
      </c>
      <c r="N249" s="241" t="s">
        <v>38</v>
      </c>
      <c r="O249" s="91"/>
      <c r="P249" s="242">
        <f>O249*H249</f>
        <v>0</v>
      </c>
      <c r="Q249" s="242">
        <v>0</v>
      </c>
      <c r="R249" s="242">
        <f>Q249*H249</f>
        <v>0</v>
      </c>
      <c r="S249" s="242">
        <v>0</v>
      </c>
      <c r="T249" s="24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4" t="s">
        <v>129</v>
      </c>
      <c r="AT249" s="244" t="s">
        <v>124</v>
      </c>
      <c r="AU249" s="244" t="s">
        <v>82</v>
      </c>
      <c r="AY249" s="17" t="s">
        <v>123</v>
      </c>
      <c r="BE249" s="245">
        <f>IF(N249="základní",J249,0)</f>
        <v>0</v>
      </c>
      <c r="BF249" s="245">
        <f>IF(N249="snížená",J249,0)</f>
        <v>0</v>
      </c>
      <c r="BG249" s="245">
        <f>IF(N249="zákl. přenesená",J249,0)</f>
        <v>0</v>
      </c>
      <c r="BH249" s="245">
        <f>IF(N249="sníž. přenesená",J249,0)</f>
        <v>0</v>
      </c>
      <c r="BI249" s="245">
        <f>IF(N249="nulová",J249,0)</f>
        <v>0</v>
      </c>
      <c r="BJ249" s="17" t="s">
        <v>80</v>
      </c>
      <c r="BK249" s="245">
        <f>ROUND(I249*H249,2)</f>
        <v>0</v>
      </c>
      <c r="BL249" s="17" t="s">
        <v>129</v>
      </c>
      <c r="BM249" s="244" t="s">
        <v>373</v>
      </c>
    </row>
    <row r="250" s="14" customFormat="1">
      <c r="A250" s="14"/>
      <c r="B250" s="257"/>
      <c r="C250" s="258"/>
      <c r="D250" s="248" t="s">
        <v>131</v>
      </c>
      <c r="E250" s="259" t="s">
        <v>1</v>
      </c>
      <c r="F250" s="260" t="s">
        <v>374</v>
      </c>
      <c r="G250" s="258"/>
      <c r="H250" s="261">
        <v>1199.7000000000001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131</v>
      </c>
      <c r="AU250" s="267" t="s">
        <v>82</v>
      </c>
      <c r="AV250" s="14" t="s">
        <v>82</v>
      </c>
      <c r="AW250" s="14" t="s">
        <v>30</v>
      </c>
      <c r="AX250" s="14" t="s">
        <v>80</v>
      </c>
      <c r="AY250" s="267" t="s">
        <v>123</v>
      </c>
    </row>
    <row r="251" s="2" customFormat="1" ht="21.75" customHeight="1">
      <c r="A251" s="38"/>
      <c r="B251" s="39"/>
      <c r="C251" s="233" t="s">
        <v>375</v>
      </c>
      <c r="D251" s="233" t="s">
        <v>124</v>
      </c>
      <c r="E251" s="234" t="s">
        <v>376</v>
      </c>
      <c r="F251" s="235" t="s">
        <v>377</v>
      </c>
      <c r="G251" s="236" t="s">
        <v>138</v>
      </c>
      <c r="H251" s="237">
        <v>39.990000000000002</v>
      </c>
      <c r="I251" s="238"/>
      <c r="J251" s="239">
        <f>ROUND(I251*H251,2)</f>
        <v>0</v>
      </c>
      <c r="K251" s="235" t="s">
        <v>128</v>
      </c>
      <c r="L251" s="44"/>
      <c r="M251" s="240" t="s">
        <v>1</v>
      </c>
      <c r="N251" s="241" t="s">
        <v>38</v>
      </c>
      <c r="O251" s="91"/>
      <c r="P251" s="242">
        <f>O251*H251</f>
        <v>0</v>
      </c>
      <c r="Q251" s="242">
        <v>0</v>
      </c>
      <c r="R251" s="242">
        <f>Q251*H251</f>
        <v>0</v>
      </c>
      <c r="S251" s="242">
        <v>0</v>
      </c>
      <c r="T251" s="24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4" t="s">
        <v>129</v>
      </c>
      <c r="AT251" s="244" t="s">
        <v>124</v>
      </c>
      <c r="AU251" s="244" t="s">
        <v>82</v>
      </c>
      <c r="AY251" s="17" t="s">
        <v>123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17" t="s">
        <v>80</v>
      </c>
      <c r="BK251" s="245">
        <f>ROUND(I251*H251,2)</f>
        <v>0</v>
      </c>
      <c r="BL251" s="17" t="s">
        <v>129</v>
      </c>
      <c r="BM251" s="244" t="s">
        <v>378</v>
      </c>
    </row>
    <row r="252" s="14" customFormat="1">
      <c r="A252" s="14"/>
      <c r="B252" s="257"/>
      <c r="C252" s="258"/>
      <c r="D252" s="248" t="s">
        <v>131</v>
      </c>
      <c r="E252" s="259" t="s">
        <v>1</v>
      </c>
      <c r="F252" s="260" t="s">
        <v>379</v>
      </c>
      <c r="G252" s="258"/>
      <c r="H252" s="261">
        <v>39.990000000000002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131</v>
      </c>
      <c r="AU252" s="267" t="s">
        <v>82</v>
      </c>
      <c r="AV252" s="14" t="s">
        <v>82</v>
      </c>
      <c r="AW252" s="14" t="s">
        <v>30</v>
      </c>
      <c r="AX252" s="14" t="s">
        <v>80</v>
      </c>
      <c r="AY252" s="267" t="s">
        <v>123</v>
      </c>
    </row>
    <row r="253" s="2" customFormat="1" ht="21.75" customHeight="1">
      <c r="A253" s="38"/>
      <c r="B253" s="39"/>
      <c r="C253" s="233" t="s">
        <v>380</v>
      </c>
      <c r="D253" s="233" t="s">
        <v>124</v>
      </c>
      <c r="E253" s="234" t="s">
        <v>381</v>
      </c>
      <c r="F253" s="235" t="s">
        <v>382</v>
      </c>
      <c r="G253" s="236" t="s">
        <v>288</v>
      </c>
      <c r="H253" s="237">
        <v>16</v>
      </c>
      <c r="I253" s="238"/>
      <c r="J253" s="239">
        <f>ROUND(I253*H253,2)</f>
        <v>0</v>
      </c>
      <c r="K253" s="235" t="s">
        <v>128</v>
      </c>
      <c r="L253" s="44"/>
      <c r="M253" s="240" t="s">
        <v>1</v>
      </c>
      <c r="N253" s="241" t="s">
        <v>38</v>
      </c>
      <c r="O253" s="91"/>
      <c r="P253" s="242">
        <f>O253*H253</f>
        <v>0</v>
      </c>
      <c r="Q253" s="242">
        <v>2.459E-05</v>
      </c>
      <c r="R253" s="242">
        <f>Q253*H253</f>
        <v>0.00039344</v>
      </c>
      <c r="S253" s="242">
        <v>0</v>
      </c>
      <c r="T253" s="24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4" t="s">
        <v>129</v>
      </c>
      <c r="AT253" s="244" t="s">
        <v>124</v>
      </c>
      <c r="AU253" s="244" t="s">
        <v>82</v>
      </c>
      <c r="AY253" s="17" t="s">
        <v>123</v>
      </c>
      <c r="BE253" s="245">
        <f>IF(N253="základní",J253,0)</f>
        <v>0</v>
      </c>
      <c r="BF253" s="245">
        <f>IF(N253="snížená",J253,0)</f>
        <v>0</v>
      </c>
      <c r="BG253" s="245">
        <f>IF(N253="zákl. přenesená",J253,0)</f>
        <v>0</v>
      </c>
      <c r="BH253" s="245">
        <f>IF(N253="sníž. přenesená",J253,0)</f>
        <v>0</v>
      </c>
      <c r="BI253" s="245">
        <f>IF(N253="nulová",J253,0)</f>
        <v>0</v>
      </c>
      <c r="BJ253" s="17" t="s">
        <v>80</v>
      </c>
      <c r="BK253" s="245">
        <f>ROUND(I253*H253,2)</f>
        <v>0</v>
      </c>
      <c r="BL253" s="17" t="s">
        <v>129</v>
      </c>
      <c r="BM253" s="244" t="s">
        <v>383</v>
      </c>
    </row>
    <row r="254" s="14" customFormat="1">
      <c r="A254" s="14"/>
      <c r="B254" s="257"/>
      <c r="C254" s="258"/>
      <c r="D254" s="248" t="s">
        <v>131</v>
      </c>
      <c r="E254" s="259" t="s">
        <v>1</v>
      </c>
      <c r="F254" s="260" t="s">
        <v>384</v>
      </c>
      <c r="G254" s="258"/>
      <c r="H254" s="261">
        <v>16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131</v>
      </c>
      <c r="AU254" s="267" t="s">
        <v>82</v>
      </c>
      <c r="AV254" s="14" t="s">
        <v>82</v>
      </c>
      <c r="AW254" s="14" t="s">
        <v>30</v>
      </c>
      <c r="AX254" s="14" t="s">
        <v>80</v>
      </c>
      <c r="AY254" s="267" t="s">
        <v>123</v>
      </c>
    </row>
    <row r="255" s="2" customFormat="1" ht="16.5" customHeight="1">
      <c r="A255" s="38"/>
      <c r="B255" s="39"/>
      <c r="C255" s="233" t="s">
        <v>385</v>
      </c>
      <c r="D255" s="233" t="s">
        <v>124</v>
      </c>
      <c r="E255" s="234" t="s">
        <v>386</v>
      </c>
      <c r="F255" s="235" t="s">
        <v>387</v>
      </c>
      <c r="G255" s="236" t="s">
        <v>206</v>
      </c>
      <c r="H255" s="237">
        <v>5.2999999999999998</v>
      </c>
      <c r="I255" s="238"/>
      <c r="J255" s="239">
        <f>ROUND(I255*H255,2)</f>
        <v>0</v>
      </c>
      <c r="K255" s="235" t="s">
        <v>128</v>
      </c>
      <c r="L255" s="44"/>
      <c r="M255" s="240" t="s">
        <v>1</v>
      </c>
      <c r="N255" s="241" t="s">
        <v>38</v>
      </c>
      <c r="O255" s="91"/>
      <c r="P255" s="242">
        <f>O255*H255</f>
        <v>0</v>
      </c>
      <c r="Q255" s="242">
        <v>8.3599999999999999E-05</v>
      </c>
      <c r="R255" s="242">
        <f>Q255*H255</f>
        <v>0.00044307999999999999</v>
      </c>
      <c r="S255" s="242">
        <v>0.017999999999999999</v>
      </c>
      <c r="T255" s="243">
        <f>S255*H255</f>
        <v>0.095399999999999985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4" t="s">
        <v>129</v>
      </c>
      <c r="AT255" s="244" t="s">
        <v>124</v>
      </c>
      <c r="AU255" s="244" t="s">
        <v>82</v>
      </c>
      <c r="AY255" s="17" t="s">
        <v>123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17" t="s">
        <v>80</v>
      </c>
      <c r="BK255" s="245">
        <f>ROUND(I255*H255,2)</f>
        <v>0</v>
      </c>
      <c r="BL255" s="17" t="s">
        <v>129</v>
      </c>
      <c r="BM255" s="244" t="s">
        <v>388</v>
      </c>
    </row>
    <row r="256" s="14" customFormat="1">
      <c r="A256" s="14"/>
      <c r="B256" s="257"/>
      <c r="C256" s="258"/>
      <c r="D256" s="248" t="s">
        <v>131</v>
      </c>
      <c r="E256" s="259" t="s">
        <v>1</v>
      </c>
      <c r="F256" s="260" t="s">
        <v>389</v>
      </c>
      <c r="G256" s="258"/>
      <c r="H256" s="261">
        <v>5.2999999999999998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131</v>
      </c>
      <c r="AU256" s="267" t="s">
        <v>82</v>
      </c>
      <c r="AV256" s="14" t="s">
        <v>82</v>
      </c>
      <c r="AW256" s="14" t="s">
        <v>30</v>
      </c>
      <c r="AX256" s="14" t="s">
        <v>80</v>
      </c>
      <c r="AY256" s="267" t="s">
        <v>123</v>
      </c>
    </row>
    <row r="257" s="2" customFormat="1" ht="16.5" customHeight="1">
      <c r="A257" s="38"/>
      <c r="B257" s="39"/>
      <c r="C257" s="233" t="s">
        <v>390</v>
      </c>
      <c r="D257" s="233" t="s">
        <v>124</v>
      </c>
      <c r="E257" s="234" t="s">
        <v>391</v>
      </c>
      <c r="F257" s="235" t="s">
        <v>392</v>
      </c>
      <c r="G257" s="236" t="s">
        <v>127</v>
      </c>
      <c r="H257" s="237">
        <v>9.6989999999999998</v>
      </c>
      <c r="I257" s="238"/>
      <c r="J257" s="239">
        <f>ROUND(I257*H257,2)</f>
        <v>0</v>
      </c>
      <c r="K257" s="235" t="s">
        <v>128</v>
      </c>
      <c r="L257" s="44"/>
      <c r="M257" s="240" t="s">
        <v>1</v>
      </c>
      <c r="N257" s="241" t="s">
        <v>38</v>
      </c>
      <c r="O257" s="91"/>
      <c r="P257" s="242">
        <f>O257*H257</f>
        <v>0</v>
      </c>
      <c r="Q257" s="242">
        <v>0</v>
      </c>
      <c r="R257" s="242">
        <f>Q257*H257</f>
        <v>0</v>
      </c>
      <c r="S257" s="242">
        <v>0.11</v>
      </c>
      <c r="T257" s="243">
        <f>S257*H257</f>
        <v>1.0668899999999999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4" t="s">
        <v>129</v>
      </c>
      <c r="AT257" s="244" t="s">
        <v>124</v>
      </c>
      <c r="AU257" s="244" t="s">
        <v>82</v>
      </c>
      <c r="AY257" s="17" t="s">
        <v>123</v>
      </c>
      <c r="BE257" s="245">
        <f>IF(N257="základní",J257,0)</f>
        <v>0</v>
      </c>
      <c r="BF257" s="245">
        <f>IF(N257="snížená",J257,0)</f>
        <v>0</v>
      </c>
      <c r="BG257" s="245">
        <f>IF(N257="zákl. přenesená",J257,0)</f>
        <v>0</v>
      </c>
      <c r="BH257" s="245">
        <f>IF(N257="sníž. přenesená",J257,0)</f>
        <v>0</v>
      </c>
      <c r="BI257" s="245">
        <f>IF(N257="nulová",J257,0)</f>
        <v>0</v>
      </c>
      <c r="BJ257" s="17" t="s">
        <v>80</v>
      </c>
      <c r="BK257" s="245">
        <f>ROUND(I257*H257,2)</f>
        <v>0</v>
      </c>
      <c r="BL257" s="17" t="s">
        <v>129</v>
      </c>
      <c r="BM257" s="244" t="s">
        <v>393</v>
      </c>
    </row>
    <row r="258" s="14" customFormat="1">
      <c r="A258" s="14"/>
      <c r="B258" s="257"/>
      <c r="C258" s="258"/>
      <c r="D258" s="248" t="s">
        <v>131</v>
      </c>
      <c r="E258" s="259" t="s">
        <v>1</v>
      </c>
      <c r="F258" s="260" t="s">
        <v>394</v>
      </c>
      <c r="G258" s="258"/>
      <c r="H258" s="261">
        <v>6.8899999999999997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131</v>
      </c>
      <c r="AU258" s="267" t="s">
        <v>82</v>
      </c>
      <c r="AV258" s="14" t="s">
        <v>82</v>
      </c>
      <c r="AW258" s="14" t="s">
        <v>30</v>
      </c>
      <c r="AX258" s="14" t="s">
        <v>73</v>
      </c>
      <c r="AY258" s="267" t="s">
        <v>123</v>
      </c>
    </row>
    <row r="259" s="14" customFormat="1">
      <c r="A259" s="14"/>
      <c r="B259" s="257"/>
      <c r="C259" s="258"/>
      <c r="D259" s="248" t="s">
        <v>131</v>
      </c>
      <c r="E259" s="259" t="s">
        <v>1</v>
      </c>
      <c r="F259" s="260" t="s">
        <v>395</v>
      </c>
      <c r="G259" s="258"/>
      <c r="H259" s="261">
        <v>2.8090000000000002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7" t="s">
        <v>131</v>
      </c>
      <c r="AU259" s="267" t="s">
        <v>82</v>
      </c>
      <c r="AV259" s="14" t="s">
        <v>82</v>
      </c>
      <c r="AW259" s="14" t="s">
        <v>30</v>
      </c>
      <c r="AX259" s="14" t="s">
        <v>73</v>
      </c>
      <c r="AY259" s="267" t="s">
        <v>123</v>
      </c>
    </row>
    <row r="260" s="15" customFormat="1">
      <c r="A260" s="15"/>
      <c r="B260" s="268"/>
      <c r="C260" s="269"/>
      <c r="D260" s="248" t="s">
        <v>131</v>
      </c>
      <c r="E260" s="270" t="s">
        <v>1</v>
      </c>
      <c r="F260" s="271" t="s">
        <v>135</v>
      </c>
      <c r="G260" s="269"/>
      <c r="H260" s="272">
        <v>9.6989999999999998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8" t="s">
        <v>131</v>
      </c>
      <c r="AU260" s="278" t="s">
        <v>82</v>
      </c>
      <c r="AV260" s="15" t="s">
        <v>129</v>
      </c>
      <c r="AW260" s="15" t="s">
        <v>30</v>
      </c>
      <c r="AX260" s="15" t="s">
        <v>80</v>
      </c>
      <c r="AY260" s="278" t="s">
        <v>123</v>
      </c>
    </row>
    <row r="261" s="2" customFormat="1" ht="21.75" customHeight="1">
      <c r="A261" s="38"/>
      <c r="B261" s="39"/>
      <c r="C261" s="233" t="s">
        <v>396</v>
      </c>
      <c r="D261" s="233" t="s">
        <v>124</v>
      </c>
      <c r="E261" s="234" t="s">
        <v>397</v>
      </c>
      <c r="F261" s="235" t="s">
        <v>398</v>
      </c>
      <c r="G261" s="236" t="s">
        <v>127</v>
      </c>
      <c r="H261" s="237">
        <v>35.466000000000001</v>
      </c>
      <c r="I261" s="238"/>
      <c r="J261" s="239">
        <f>ROUND(I261*H261,2)</f>
        <v>0</v>
      </c>
      <c r="K261" s="235" t="s">
        <v>128</v>
      </c>
      <c r="L261" s="44"/>
      <c r="M261" s="240" t="s">
        <v>1</v>
      </c>
      <c r="N261" s="241" t="s">
        <v>38</v>
      </c>
      <c r="O261" s="91"/>
      <c r="P261" s="242">
        <f>O261*H261</f>
        <v>0</v>
      </c>
      <c r="Q261" s="242">
        <v>0</v>
      </c>
      <c r="R261" s="242">
        <f>Q261*H261</f>
        <v>0</v>
      </c>
      <c r="S261" s="242">
        <v>0.070000000000000007</v>
      </c>
      <c r="T261" s="243">
        <f>S261*H261</f>
        <v>2.4826200000000003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4" t="s">
        <v>129</v>
      </c>
      <c r="AT261" s="244" t="s">
        <v>124</v>
      </c>
      <c r="AU261" s="244" t="s">
        <v>82</v>
      </c>
      <c r="AY261" s="17" t="s">
        <v>123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17" t="s">
        <v>80</v>
      </c>
      <c r="BK261" s="245">
        <f>ROUND(I261*H261,2)</f>
        <v>0</v>
      </c>
      <c r="BL261" s="17" t="s">
        <v>129</v>
      </c>
      <c r="BM261" s="244" t="s">
        <v>399</v>
      </c>
    </row>
    <row r="262" s="14" customFormat="1">
      <c r="A262" s="14"/>
      <c r="B262" s="257"/>
      <c r="C262" s="258"/>
      <c r="D262" s="248" t="s">
        <v>131</v>
      </c>
      <c r="E262" s="259" t="s">
        <v>1</v>
      </c>
      <c r="F262" s="260" t="s">
        <v>400</v>
      </c>
      <c r="G262" s="258"/>
      <c r="H262" s="261">
        <v>14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131</v>
      </c>
      <c r="AU262" s="267" t="s">
        <v>82</v>
      </c>
      <c r="AV262" s="14" t="s">
        <v>82</v>
      </c>
      <c r="AW262" s="14" t="s">
        <v>30</v>
      </c>
      <c r="AX262" s="14" t="s">
        <v>73</v>
      </c>
      <c r="AY262" s="267" t="s">
        <v>123</v>
      </c>
    </row>
    <row r="263" s="14" customFormat="1">
      <c r="A263" s="14"/>
      <c r="B263" s="257"/>
      <c r="C263" s="258"/>
      <c r="D263" s="248" t="s">
        <v>131</v>
      </c>
      <c r="E263" s="259" t="s">
        <v>1</v>
      </c>
      <c r="F263" s="260" t="s">
        <v>401</v>
      </c>
      <c r="G263" s="258"/>
      <c r="H263" s="261">
        <v>6.8899999999999997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131</v>
      </c>
      <c r="AU263" s="267" t="s">
        <v>82</v>
      </c>
      <c r="AV263" s="14" t="s">
        <v>82</v>
      </c>
      <c r="AW263" s="14" t="s">
        <v>30</v>
      </c>
      <c r="AX263" s="14" t="s">
        <v>73</v>
      </c>
      <c r="AY263" s="267" t="s">
        <v>123</v>
      </c>
    </row>
    <row r="264" s="14" customFormat="1">
      <c r="A264" s="14"/>
      <c r="B264" s="257"/>
      <c r="C264" s="258"/>
      <c r="D264" s="248" t="s">
        <v>131</v>
      </c>
      <c r="E264" s="259" t="s">
        <v>1</v>
      </c>
      <c r="F264" s="260" t="s">
        <v>402</v>
      </c>
      <c r="G264" s="258"/>
      <c r="H264" s="261">
        <v>2.8090000000000002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131</v>
      </c>
      <c r="AU264" s="267" t="s">
        <v>82</v>
      </c>
      <c r="AV264" s="14" t="s">
        <v>82</v>
      </c>
      <c r="AW264" s="14" t="s">
        <v>30</v>
      </c>
      <c r="AX264" s="14" t="s">
        <v>73</v>
      </c>
      <c r="AY264" s="267" t="s">
        <v>123</v>
      </c>
    </row>
    <row r="265" s="14" customFormat="1">
      <c r="A265" s="14"/>
      <c r="B265" s="257"/>
      <c r="C265" s="258"/>
      <c r="D265" s="248" t="s">
        <v>131</v>
      </c>
      <c r="E265" s="259" t="s">
        <v>1</v>
      </c>
      <c r="F265" s="260" t="s">
        <v>403</v>
      </c>
      <c r="G265" s="258"/>
      <c r="H265" s="261">
        <v>6.4660000000000002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7" t="s">
        <v>131</v>
      </c>
      <c r="AU265" s="267" t="s">
        <v>82</v>
      </c>
      <c r="AV265" s="14" t="s">
        <v>82</v>
      </c>
      <c r="AW265" s="14" t="s">
        <v>30</v>
      </c>
      <c r="AX265" s="14" t="s">
        <v>73</v>
      </c>
      <c r="AY265" s="267" t="s">
        <v>123</v>
      </c>
    </row>
    <row r="266" s="14" customFormat="1">
      <c r="A266" s="14"/>
      <c r="B266" s="257"/>
      <c r="C266" s="258"/>
      <c r="D266" s="248" t="s">
        <v>131</v>
      </c>
      <c r="E266" s="259" t="s">
        <v>1</v>
      </c>
      <c r="F266" s="260" t="s">
        <v>404</v>
      </c>
      <c r="G266" s="258"/>
      <c r="H266" s="261">
        <v>5.3010000000000002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131</v>
      </c>
      <c r="AU266" s="267" t="s">
        <v>82</v>
      </c>
      <c r="AV266" s="14" t="s">
        <v>82</v>
      </c>
      <c r="AW266" s="14" t="s">
        <v>30</v>
      </c>
      <c r="AX266" s="14" t="s">
        <v>73</v>
      </c>
      <c r="AY266" s="267" t="s">
        <v>123</v>
      </c>
    </row>
    <row r="267" s="15" customFormat="1">
      <c r="A267" s="15"/>
      <c r="B267" s="268"/>
      <c r="C267" s="269"/>
      <c r="D267" s="248" t="s">
        <v>131</v>
      </c>
      <c r="E267" s="270" t="s">
        <v>1</v>
      </c>
      <c r="F267" s="271" t="s">
        <v>135</v>
      </c>
      <c r="G267" s="269"/>
      <c r="H267" s="272">
        <v>35.466000000000001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8" t="s">
        <v>131</v>
      </c>
      <c r="AU267" s="278" t="s">
        <v>82</v>
      </c>
      <c r="AV267" s="15" t="s">
        <v>129</v>
      </c>
      <c r="AW267" s="15" t="s">
        <v>30</v>
      </c>
      <c r="AX267" s="15" t="s">
        <v>80</v>
      </c>
      <c r="AY267" s="278" t="s">
        <v>123</v>
      </c>
    </row>
    <row r="268" s="2" customFormat="1" ht="21.75" customHeight="1">
      <c r="A268" s="38"/>
      <c r="B268" s="39"/>
      <c r="C268" s="233" t="s">
        <v>405</v>
      </c>
      <c r="D268" s="233" t="s">
        <v>124</v>
      </c>
      <c r="E268" s="234" t="s">
        <v>406</v>
      </c>
      <c r="F268" s="235" t="s">
        <v>407</v>
      </c>
      <c r="G268" s="236" t="s">
        <v>127</v>
      </c>
      <c r="H268" s="237">
        <v>12.9</v>
      </c>
      <c r="I268" s="238"/>
      <c r="J268" s="239">
        <f>ROUND(I268*H268,2)</f>
        <v>0</v>
      </c>
      <c r="K268" s="235" t="s">
        <v>128</v>
      </c>
      <c r="L268" s="44"/>
      <c r="M268" s="240" t="s">
        <v>1</v>
      </c>
      <c r="N268" s="241" t="s">
        <v>38</v>
      </c>
      <c r="O268" s="91"/>
      <c r="P268" s="242">
        <f>O268*H268</f>
        <v>0</v>
      </c>
      <c r="Q268" s="242">
        <v>0</v>
      </c>
      <c r="R268" s="242">
        <f>Q268*H268</f>
        <v>0</v>
      </c>
      <c r="S268" s="242">
        <v>0.070000000000000007</v>
      </c>
      <c r="T268" s="243">
        <f>S268*H268</f>
        <v>0.90300000000000014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4" t="s">
        <v>129</v>
      </c>
      <c r="AT268" s="244" t="s">
        <v>124</v>
      </c>
      <c r="AU268" s="244" t="s">
        <v>82</v>
      </c>
      <c r="AY268" s="17" t="s">
        <v>123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17" t="s">
        <v>80</v>
      </c>
      <c r="BK268" s="245">
        <f>ROUND(I268*H268,2)</f>
        <v>0</v>
      </c>
      <c r="BL268" s="17" t="s">
        <v>129</v>
      </c>
      <c r="BM268" s="244" t="s">
        <v>408</v>
      </c>
    </row>
    <row r="269" s="14" customFormat="1">
      <c r="A269" s="14"/>
      <c r="B269" s="257"/>
      <c r="C269" s="258"/>
      <c r="D269" s="248" t="s">
        <v>131</v>
      </c>
      <c r="E269" s="259" t="s">
        <v>1</v>
      </c>
      <c r="F269" s="260" t="s">
        <v>409</v>
      </c>
      <c r="G269" s="258"/>
      <c r="H269" s="261">
        <v>12.9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131</v>
      </c>
      <c r="AU269" s="267" t="s">
        <v>82</v>
      </c>
      <c r="AV269" s="14" t="s">
        <v>82</v>
      </c>
      <c r="AW269" s="14" t="s">
        <v>30</v>
      </c>
      <c r="AX269" s="14" t="s">
        <v>80</v>
      </c>
      <c r="AY269" s="267" t="s">
        <v>123</v>
      </c>
    </row>
    <row r="270" s="2" customFormat="1" ht="21.75" customHeight="1">
      <c r="A270" s="38"/>
      <c r="B270" s="39"/>
      <c r="C270" s="233" t="s">
        <v>410</v>
      </c>
      <c r="D270" s="233" t="s">
        <v>124</v>
      </c>
      <c r="E270" s="234" t="s">
        <v>411</v>
      </c>
      <c r="F270" s="235" t="s">
        <v>412</v>
      </c>
      <c r="G270" s="236" t="s">
        <v>127</v>
      </c>
      <c r="H270" s="237">
        <v>43.712000000000003</v>
      </c>
      <c r="I270" s="238"/>
      <c r="J270" s="239">
        <f>ROUND(I270*H270,2)</f>
        <v>0</v>
      </c>
      <c r="K270" s="235" t="s">
        <v>128</v>
      </c>
      <c r="L270" s="44"/>
      <c r="M270" s="240" t="s">
        <v>1</v>
      </c>
      <c r="N270" s="241" t="s">
        <v>38</v>
      </c>
      <c r="O270" s="91"/>
      <c r="P270" s="242">
        <f>O270*H270</f>
        <v>0</v>
      </c>
      <c r="Q270" s="242">
        <v>0</v>
      </c>
      <c r="R270" s="242">
        <f>Q270*H270</f>
        <v>0</v>
      </c>
      <c r="S270" s="242">
        <v>0.0395</v>
      </c>
      <c r="T270" s="243">
        <f>S270*H270</f>
        <v>1.7266240000000002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4" t="s">
        <v>129</v>
      </c>
      <c r="AT270" s="244" t="s">
        <v>124</v>
      </c>
      <c r="AU270" s="244" t="s">
        <v>82</v>
      </c>
      <c r="AY270" s="17" t="s">
        <v>123</v>
      </c>
      <c r="BE270" s="245">
        <f>IF(N270="základní",J270,0)</f>
        <v>0</v>
      </c>
      <c r="BF270" s="245">
        <f>IF(N270="snížená",J270,0)</f>
        <v>0</v>
      </c>
      <c r="BG270" s="245">
        <f>IF(N270="zákl. přenesená",J270,0)</f>
        <v>0</v>
      </c>
      <c r="BH270" s="245">
        <f>IF(N270="sníž. přenesená",J270,0)</f>
        <v>0</v>
      </c>
      <c r="BI270" s="245">
        <f>IF(N270="nulová",J270,0)</f>
        <v>0</v>
      </c>
      <c r="BJ270" s="17" t="s">
        <v>80</v>
      </c>
      <c r="BK270" s="245">
        <f>ROUND(I270*H270,2)</f>
        <v>0</v>
      </c>
      <c r="BL270" s="17" t="s">
        <v>129</v>
      </c>
      <c r="BM270" s="244" t="s">
        <v>413</v>
      </c>
    </row>
    <row r="271" s="13" customFormat="1">
      <c r="A271" s="13"/>
      <c r="B271" s="246"/>
      <c r="C271" s="247"/>
      <c r="D271" s="248" t="s">
        <v>131</v>
      </c>
      <c r="E271" s="249" t="s">
        <v>1</v>
      </c>
      <c r="F271" s="250" t="s">
        <v>414</v>
      </c>
      <c r="G271" s="247"/>
      <c r="H271" s="249" t="s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131</v>
      </c>
      <c r="AU271" s="256" t="s">
        <v>82</v>
      </c>
      <c r="AV271" s="13" t="s">
        <v>80</v>
      </c>
      <c r="AW271" s="13" t="s">
        <v>30</v>
      </c>
      <c r="AX271" s="13" t="s">
        <v>73</v>
      </c>
      <c r="AY271" s="256" t="s">
        <v>123</v>
      </c>
    </row>
    <row r="272" s="14" customFormat="1">
      <c r="A272" s="14"/>
      <c r="B272" s="257"/>
      <c r="C272" s="258"/>
      <c r="D272" s="248" t="s">
        <v>131</v>
      </c>
      <c r="E272" s="259" t="s">
        <v>1</v>
      </c>
      <c r="F272" s="260" t="s">
        <v>415</v>
      </c>
      <c r="G272" s="258"/>
      <c r="H272" s="261">
        <v>17.539000000000001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131</v>
      </c>
      <c r="AU272" s="267" t="s">
        <v>82</v>
      </c>
      <c r="AV272" s="14" t="s">
        <v>82</v>
      </c>
      <c r="AW272" s="14" t="s">
        <v>30</v>
      </c>
      <c r="AX272" s="14" t="s">
        <v>73</v>
      </c>
      <c r="AY272" s="267" t="s">
        <v>123</v>
      </c>
    </row>
    <row r="273" s="14" customFormat="1">
      <c r="A273" s="14"/>
      <c r="B273" s="257"/>
      <c r="C273" s="258"/>
      <c r="D273" s="248" t="s">
        <v>131</v>
      </c>
      <c r="E273" s="259" t="s">
        <v>1</v>
      </c>
      <c r="F273" s="260" t="s">
        <v>416</v>
      </c>
      <c r="G273" s="258"/>
      <c r="H273" s="261">
        <v>26.172999999999998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131</v>
      </c>
      <c r="AU273" s="267" t="s">
        <v>82</v>
      </c>
      <c r="AV273" s="14" t="s">
        <v>82</v>
      </c>
      <c r="AW273" s="14" t="s">
        <v>30</v>
      </c>
      <c r="AX273" s="14" t="s">
        <v>73</v>
      </c>
      <c r="AY273" s="267" t="s">
        <v>123</v>
      </c>
    </row>
    <row r="274" s="15" customFormat="1">
      <c r="A274" s="15"/>
      <c r="B274" s="268"/>
      <c r="C274" s="269"/>
      <c r="D274" s="248" t="s">
        <v>131</v>
      </c>
      <c r="E274" s="270" t="s">
        <v>1</v>
      </c>
      <c r="F274" s="271" t="s">
        <v>135</v>
      </c>
      <c r="G274" s="269"/>
      <c r="H274" s="272">
        <v>43.712000000000003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131</v>
      </c>
      <c r="AU274" s="278" t="s">
        <v>82</v>
      </c>
      <c r="AV274" s="15" t="s">
        <v>129</v>
      </c>
      <c r="AW274" s="15" t="s">
        <v>30</v>
      </c>
      <c r="AX274" s="15" t="s">
        <v>80</v>
      </c>
      <c r="AY274" s="278" t="s">
        <v>123</v>
      </c>
    </row>
    <row r="275" s="2" customFormat="1" ht="21.75" customHeight="1">
      <c r="A275" s="38"/>
      <c r="B275" s="39"/>
      <c r="C275" s="233" t="s">
        <v>417</v>
      </c>
      <c r="D275" s="233" t="s">
        <v>124</v>
      </c>
      <c r="E275" s="234" t="s">
        <v>418</v>
      </c>
      <c r="F275" s="235" t="s">
        <v>419</v>
      </c>
      <c r="G275" s="236" t="s">
        <v>127</v>
      </c>
      <c r="H275" s="237">
        <v>4.3710000000000004</v>
      </c>
      <c r="I275" s="238"/>
      <c r="J275" s="239">
        <f>ROUND(I275*H275,2)</f>
        <v>0</v>
      </c>
      <c r="K275" s="235" t="s">
        <v>128</v>
      </c>
      <c r="L275" s="44"/>
      <c r="M275" s="240" t="s">
        <v>1</v>
      </c>
      <c r="N275" s="241" t="s">
        <v>38</v>
      </c>
      <c r="O275" s="91"/>
      <c r="P275" s="242">
        <f>O275*H275</f>
        <v>0</v>
      </c>
      <c r="Q275" s="242">
        <v>0.0085500000000000003</v>
      </c>
      <c r="R275" s="242">
        <f>Q275*H275</f>
        <v>0.037372050000000004</v>
      </c>
      <c r="S275" s="242">
        <v>0</v>
      </c>
      <c r="T275" s="243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4" t="s">
        <v>129</v>
      </c>
      <c r="AT275" s="244" t="s">
        <v>124</v>
      </c>
      <c r="AU275" s="244" t="s">
        <v>82</v>
      </c>
      <c r="AY275" s="17" t="s">
        <v>123</v>
      </c>
      <c r="BE275" s="245">
        <f>IF(N275="základní",J275,0)</f>
        <v>0</v>
      </c>
      <c r="BF275" s="245">
        <f>IF(N275="snížená",J275,0)</f>
        <v>0</v>
      </c>
      <c r="BG275" s="245">
        <f>IF(N275="zákl. přenesená",J275,0)</f>
        <v>0</v>
      </c>
      <c r="BH275" s="245">
        <f>IF(N275="sníž. přenesená",J275,0)</f>
        <v>0</v>
      </c>
      <c r="BI275" s="245">
        <f>IF(N275="nulová",J275,0)</f>
        <v>0</v>
      </c>
      <c r="BJ275" s="17" t="s">
        <v>80</v>
      </c>
      <c r="BK275" s="245">
        <f>ROUND(I275*H275,2)</f>
        <v>0</v>
      </c>
      <c r="BL275" s="17" t="s">
        <v>129</v>
      </c>
      <c r="BM275" s="244" t="s">
        <v>420</v>
      </c>
    </row>
    <row r="276" s="14" customFormat="1">
      <c r="A276" s="14"/>
      <c r="B276" s="257"/>
      <c r="C276" s="258"/>
      <c r="D276" s="248" t="s">
        <v>131</v>
      </c>
      <c r="E276" s="259" t="s">
        <v>1</v>
      </c>
      <c r="F276" s="260" t="s">
        <v>421</v>
      </c>
      <c r="G276" s="258"/>
      <c r="H276" s="261">
        <v>4.3710000000000004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131</v>
      </c>
      <c r="AU276" s="267" t="s">
        <v>82</v>
      </c>
      <c r="AV276" s="14" t="s">
        <v>82</v>
      </c>
      <c r="AW276" s="14" t="s">
        <v>30</v>
      </c>
      <c r="AX276" s="14" t="s">
        <v>80</v>
      </c>
      <c r="AY276" s="267" t="s">
        <v>123</v>
      </c>
    </row>
    <row r="277" s="2" customFormat="1" ht="21.75" customHeight="1">
      <c r="A277" s="38"/>
      <c r="B277" s="39"/>
      <c r="C277" s="233" t="s">
        <v>422</v>
      </c>
      <c r="D277" s="233" t="s">
        <v>124</v>
      </c>
      <c r="E277" s="234" t="s">
        <v>423</v>
      </c>
      <c r="F277" s="235" t="s">
        <v>424</v>
      </c>
      <c r="G277" s="236" t="s">
        <v>138</v>
      </c>
      <c r="H277" s="237">
        <v>1.5</v>
      </c>
      <c r="I277" s="238"/>
      <c r="J277" s="239">
        <f>ROUND(I277*H277,2)</f>
        <v>0</v>
      </c>
      <c r="K277" s="235" t="s">
        <v>128</v>
      </c>
      <c r="L277" s="44"/>
      <c r="M277" s="240" t="s">
        <v>1</v>
      </c>
      <c r="N277" s="241" t="s">
        <v>38</v>
      </c>
      <c r="O277" s="91"/>
      <c r="P277" s="242">
        <f>O277*H277</f>
        <v>0</v>
      </c>
      <c r="Q277" s="242">
        <v>0.48818</v>
      </c>
      <c r="R277" s="242">
        <f>Q277*H277</f>
        <v>0.73226999999999998</v>
      </c>
      <c r="S277" s="242">
        <v>0</v>
      </c>
      <c r="T277" s="243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4" t="s">
        <v>129</v>
      </c>
      <c r="AT277" s="244" t="s">
        <v>124</v>
      </c>
      <c r="AU277" s="244" t="s">
        <v>82</v>
      </c>
      <c r="AY277" s="17" t="s">
        <v>123</v>
      </c>
      <c r="BE277" s="245">
        <f>IF(N277="základní",J277,0)</f>
        <v>0</v>
      </c>
      <c r="BF277" s="245">
        <f>IF(N277="snížená",J277,0)</f>
        <v>0</v>
      </c>
      <c r="BG277" s="245">
        <f>IF(N277="zákl. přenesená",J277,0)</f>
        <v>0</v>
      </c>
      <c r="BH277" s="245">
        <f>IF(N277="sníž. přenesená",J277,0)</f>
        <v>0</v>
      </c>
      <c r="BI277" s="245">
        <f>IF(N277="nulová",J277,0)</f>
        <v>0</v>
      </c>
      <c r="BJ277" s="17" t="s">
        <v>80</v>
      </c>
      <c r="BK277" s="245">
        <f>ROUND(I277*H277,2)</f>
        <v>0</v>
      </c>
      <c r="BL277" s="17" t="s">
        <v>129</v>
      </c>
      <c r="BM277" s="244" t="s">
        <v>425</v>
      </c>
    </row>
    <row r="278" s="14" customFormat="1">
      <c r="A278" s="14"/>
      <c r="B278" s="257"/>
      <c r="C278" s="258"/>
      <c r="D278" s="248" t="s">
        <v>131</v>
      </c>
      <c r="E278" s="259" t="s">
        <v>1</v>
      </c>
      <c r="F278" s="260" t="s">
        <v>426</v>
      </c>
      <c r="G278" s="258"/>
      <c r="H278" s="261">
        <v>1.5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131</v>
      </c>
      <c r="AU278" s="267" t="s">
        <v>82</v>
      </c>
      <c r="AV278" s="14" t="s">
        <v>82</v>
      </c>
      <c r="AW278" s="14" t="s">
        <v>30</v>
      </c>
      <c r="AX278" s="14" t="s">
        <v>80</v>
      </c>
      <c r="AY278" s="267" t="s">
        <v>123</v>
      </c>
    </row>
    <row r="279" s="2" customFormat="1" ht="21.75" customHeight="1">
      <c r="A279" s="38"/>
      <c r="B279" s="39"/>
      <c r="C279" s="233" t="s">
        <v>427</v>
      </c>
      <c r="D279" s="233" t="s">
        <v>124</v>
      </c>
      <c r="E279" s="234" t="s">
        <v>428</v>
      </c>
      <c r="F279" s="235" t="s">
        <v>429</v>
      </c>
      <c r="G279" s="236" t="s">
        <v>127</v>
      </c>
      <c r="H279" s="237">
        <v>43.712000000000003</v>
      </c>
      <c r="I279" s="238"/>
      <c r="J279" s="239">
        <f>ROUND(I279*H279,2)</f>
        <v>0</v>
      </c>
      <c r="K279" s="235" t="s">
        <v>128</v>
      </c>
      <c r="L279" s="44"/>
      <c r="M279" s="240" t="s">
        <v>1</v>
      </c>
      <c r="N279" s="241" t="s">
        <v>38</v>
      </c>
      <c r="O279" s="91"/>
      <c r="P279" s="242">
        <f>O279*H279</f>
        <v>0</v>
      </c>
      <c r="Q279" s="242">
        <v>0.039081999999999999</v>
      </c>
      <c r="R279" s="242">
        <f>Q279*H279</f>
        <v>1.7083523840000001</v>
      </c>
      <c r="S279" s="242">
        <v>0</v>
      </c>
      <c r="T279" s="24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4" t="s">
        <v>129</v>
      </c>
      <c r="AT279" s="244" t="s">
        <v>124</v>
      </c>
      <c r="AU279" s="244" t="s">
        <v>82</v>
      </c>
      <c r="AY279" s="17" t="s">
        <v>123</v>
      </c>
      <c r="BE279" s="245">
        <f>IF(N279="základní",J279,0)</f>
        <v>0</v>
      </c>
      <c r="BF279" s="245">
        <f>IF(N279="snížená",J279,0)</f>
        <v>0</v>
      </c>
      <c r="BG279" s="245">
        <f>IF(N279="zákl. přenesená",J279,0)</f>
        <v>0</v>
      </c>
      <c r="BH279" s="245">
        <f>IF(N279="sníž. přenesená",J279,0)</f>
        <v>0</v>
      </c>
      <c r="BI279" s="245">
        <f>IF(N279="nulová",J279,0)</f>
        <v>0</v>
      </c>
      <c r="BJ279" s="17" t="s">
        <v>80</v>
      </c>
      <c r="BK279" s="245">
        <f>ROUND(I279*H279,2)</f>
        <v>0</v>
      </c>
      <c r="BL279" s="17" t="s">
        <v>129</v>
      </c>
      <c r="BM279" s="244" t="s">
        <v>430</v>
      </c>
    </row>
    <row r="280" s="13" customFormat="1">
      <c r="A280" s="13"/>
      <c r="B280" s="246"/>
      <c r="C280" s="247"/>
      <c r="D280" s="248" t="s">
        <v>131</v>
      </c>
      <c r="E280" s="249" t="s">
        <v>1</v>
      </c>
      <c r="F280" s="250" t="s">
        <v>414</v>
      </c>
      <c r="G280" s="247"/>
      <c r="H280" s="249" t="s">
        <v>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131</v>
      </c>
      <c r="AU280" s="256" t="s">
        <v>82</v>
      </c>
      <c r="AV280" s="13" t="s">
        <v>80</v>
      </c>
      <c r="AW280" s="13" t="s">
        <v>30</v>
      </c>
      <c r="AX280" s="13" t="s">
        <v>73</v>
      </c>
      <c r="AY280" s="256" t="s">
        <v>123</v>
      </c>
    </row>
    <row r="281" s="14" customFormat="1">
      <c r="A281" s="14"/>
      <c r="B281" s="257"/>
      <c r="C281" s="258"/>
      <c r="D281" s="248" t="s">
        <v>131</v>
      </c>
      <c r="E281" s="259" t="s">
        <v>1</v>
      </c>
      <c r="F281" s="260" t="s">
        <v>415</v>
      </c>
      <c r="G281" s="258"/>
      <c r="H281" s="261">
        <v>17.539000000000001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7" t="s">
        <v>131</v>
      </c>
      <c r="AU281" s="267" t="s">
        <v>82</v>
      </c>
      <c r="AV281" s="14" t="s">
        <v>82</v>
      </c>
      <c r="AW281" s="14" t="s">
        <v>30</v>
      </c>
      <c r="AX281" s="14" t="s">
        <v>73</v>
      </c>
      <c r="AY281" s="267" t="s">
        <v>123</v>
      </c>
    </row>
    <row r="282" s="14" customFormat="1">
      <c r="A282" s="14"/>
      <c r="B282" s="257"/>
      <c r="C282" s="258"/>
      <c r="D282" s="248" t="s">
        <v>131</v>
      </c>
      <c r="E282" s="259" t="s">
        <v>1</v>
      </c>
      <c r="F282" s="260" t="s">
        <v>416</v>
      </c>
      <c r="G282" s="258"/>
      <c r="H282" s="261">
        <v>26.172999999999998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7" t="s">
        <v>131</v>
      </c>
      <c r="AU282" s="267" t="s">
        <v>82</v>
      </c>
      <c r="AV282" s="14" t="s">
        <v>82</v>
      </c>
      <c r="AW282" s="14" t="s">
        <v>30</v>
      </c>
      <c r="AX282" s="14" t="s">
        <v>73</v>
      </c>
      <c r="AY282" s="267" t="s">
        <v>123</v>
      </c>
    </row>
    <row r="283" s="15" customFormat="1">
      <c r="A283" s="15"/>
      <c r="B283" s="268"/>
      <c r="C283" s="269"/>
      <c r="D283" s="248" t="s">
        <v>131</v>
      </c>
      <c r="E283" s="270" t="s">
        <v>1</v>
      </c>
      <c r="F283" s="271" t="s">
        <v>135</v>
      </c>
      <c r="G283" s="269"/>
      <c r="H283" s="272">
        <v>43.712000000000003</v>
      </c>
      <c r="I283" s="273"/>
      <c r="J283" s="269"/>
      <c r="K283" s="269"/>
      <c r="L283" s="274"/>
      <c r="M283" s="275"/>
      <c r="N283" s="276"/>
      <c r="O283" s="276"/>
      <c r="P283" s="276"/>
      <c r="Q283" s="276"/>
      <c r="R283" s="276"/>
      <c r="S283" s="276"/>
      <c r="T283" s="27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8" t="s">
        <v>131</v>
      </c>
      <c r="AU283" s="278" t="s">
        <v>82</v>
      </c>
      <c r="AV283" s="15" t="s">
        <v>129</v>
      </c>
      <c r="AW283" s="15" t="s">
        <v>30</v>
      </c>
      <c r="AX283" s="15" t="s">
        <v>80</v>
      </c>
      <c r="AY283" s="278" t="s">
        <v>123</v>
      </c>
    </row>
    <row r="284" s="2" customFormat="1" ht="21.75" customHeight="1">
      <c r="A284" s="38"/>
      <c r="B284" s="39"/>
      <c r="C284" s="233" t="s">
        <v>431</v>
      </c>
      <c r="D284" s="233" t="s">
        <v>124</v>
      </c>
      <c r="E284" s="234" t="s">
        <v>432</v>
      </c>
      <c r="F284" s="235" t="s">
        <v>433</v>
      </c>
      <c r="G284" s="236" t="s">
        <v>127</v>
      </c>
      <c r="H284" s="237">
        <v>11.767</v>
      </c>
      <c r="I284" s="238"/>
      <c r="J284" s="239">
        <f>ROUND(I284*H284,2)</f>
        <v>0</v>
      </c>
      <c r="K284" s="235" t="s">
        <v>128</v>
      </c>
      <c r="L284" s="44"/>
      <c r="M284" s="240" t="s">
        <v>1</v>
      </c>
      <c r="N284" s="241" t="s">
        <v>38</v>
      </c>
      <c r="O284" s="91"/>
      <c r="P284" s="242">
        <f>O284*H284</f>
        <v>0</v>
      </c>
      <c r="Q284" s="242">
        <v>0.058275</v>
      </c>
      <c r="R284" s="242">
        <f>Q284*H284</f>
        <v>0.68572192499999995</v>
      </c>
      <c r="S284" s="242">
        <v>0</v>
      </c>
      <c r="T284" s="24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4" t="s">
        <v>129</v>
      </c>
      <c r="AT284" s="244" t="s">
        <v>124</v>
      </c>
      <c r="AU284" s="244" t="s">
        <v>82</v>
      </c>
      <c r="AY284" s="17" t="s">
        <v>123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17" t="s">
        <v>80</v>
      </c>
      <c r="BK284" s="245">
        <f>ROUND(I284*H284,2)</f>
        <v>0</v>
      </c>
      <c r="BL284" s="17" t="s">
        <v>129</v>
      </c>
      <c r="BM284" s="244" t="s">
        <v>434</v>
      </c>
    </row>
    <row r="285" s="14" customFormat="1">
      <c r="A285" s="14"/>
      <c r="B285" s="257"/>
      <c r="C285" s="258"/>
      <c r="D285" s="248" t="s">
        <v>131</v>
      </c>
      <c r="E285" s="259" t="s">
        <v>1</v>
      </c>
      <c r="F285" s="260" t="s">
        <v>435</v>
      </c>
      <c r="G285" s="258"/>
      <c r="H285" s="261">
        <v>6.4660000000000002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131</v>
      </c>
      <c r="AU285" s="267" t="s">
        <v>82</v>
      </c>
      <c r="AV285" s="14" t="s">
        <v>82</v>
      </c>
      <c r="AW285" s="14" t="s">
        <v>30</v>
      </c>
      <c r="AX285" s="14" t="s">
        <v>73</v>
      </c>
      <c r="AY285" s="267" t="s">
        <v>123</v>
      </c>
    </row>
    <row r="286" s="14" customFormat="1">
      <c r="A286" s="14"/>
      <c r="B286" s="257"/>
      <c r="C286" s="258"/>
      <c r="D286" s="248" t="s">
        <v>131</v>
      </c>
      <c r="E286" s="259" t="s">
        <v>1</v>
      </c>
      <c r="F286" s="260" t="s">
        <v>436</v>
      </c>
      <c r="G286" s="258"/>
      <c r="H286" s="261">
        <v>5.3010000000000002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7" t="s">
        <v>131</v>
      </c>
      <c r="AU286" s="267" t="s">
        <v>82</v>
      </c>
      <c r="AV286" s="14" t="s">
        <v>82</v>
      </c>
      <c r="AW286" s="14" t="s">
        <v>30</v>
      </c>
      <c r="AX286" s="14" t="s">
        <v>73</v>
      </c>
      <c r="AY286" s="267" t="s">
        <v>123</v>
      </c>
    </row>
    <row r="287" s="15" customFormat="1">
      <c r="A287" s="15"/>
      <c r="B287" s="268"/>
      <c r="C287" s="269"/>
      <c r="D287" s="248" t="s">
        <v>131</v>
      </c>
      <c r="E287" s="270" t="s">
        <v>1</v>
      </c>
      <c r="F287" s="271" t="s">
        <v>135</v>
      </c>
      <c r="G287" s="269"/>
      <c r="H287" s="272">
        <v>11.767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8" t="s">
        <v>131</v>
      </c>
      <c r="AU287" s="278" t="s">
        <v>82</v>
      </c>
      <c r="AV287" s="15" t="s">
        <v>129</v>
      </c>
      <c r="AW287" s="15" t="s">
        <v>30</v>
      </c>
      <c r="AX287" s="15" t="s">
        <v>80</v>
      </c>
      <c r="AY287" s="278" t="s">
        <v>123</v>
      </c>
    </row>
    <row r="288" s="2" customFormat="1" ht="21.75" customHeight="1">
      <c r="A288" s="38"/>
      <c r="B288" s="39"/>
      <c r="C288" s="233" t="s">
        <v>437</v>
      </c>
      <c r="D288" s="233" t="s">
        <v>124</v>
      </c>
      <c r="E288" s="234" t="s">
        <v>438</v>
      </c>
      <c r="F288" s="235" t="s">
        <v>439</v>
      </c>
      <c r="G288" s="236" t="s">
        <v>127</v>
      </c>
      <c r="H288" s="237">
        <v>10.07</v>
      </c>
      <c r="I288" s="238"/>
      <c r="J288" s="239">
        <f>ROUND(I288*H288,2)</f>
        <v>0</v>
      </c>
      <c r="K288" s="235" t="s">
        <v>128</v>
      </c>
      <c r="L288" s="44"/>
      <c r="M288" s="240" t="s">
        <v>1</v>
      </c>
      <c r="N288" s="241" t="s">
        <v>38</v>
      </c>
      <c r="O288" s="91"/>
      <c r="P288" s="242">
        <f>O288*H288</f>
        <v>0</v>
      </c>
      <c r="Q288" s="242">
        <v>0.17954999999999999</v>
      </c>
      <c r="R288" s="242">
        <f>Q288*H288</f>
        <v>1.8080684999999999</v>
      </c>
      <c r="S288" s="242">
        <v>0</v>
      </c>
      <c r="T288" s="24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4" t="s">
        <v>129</v>
      </c>
      <c r="AT288" s="244" t="s">
        <v>124</v>
      </c>
      <c r="AU288" s="244" t="s">
        <v>82</v>
      </c>
      <c r="AY288" s="17" t="s">
        <v>123</v>
      </c>
      <c r="BE288" s="245">
        <f>IF(N288="základní",J288,0)</f>
        <v>0</v>
      </c>
      <c r="BF288" s="245">
        <f>IF(N288="snížená",J288,0)</f>
        <v>0</v>
      </c>
      <c r="BG288" s="245">
        <f>IF(N288="zákl. přenesená",J288,0)</f>
        <v>0</v>
      </c>
      <c r="BH288" s="245">
        <f>IF(N288="sníž. přenesená",J288,0)</f>
        <v>0</v>
      </c>
      <c r="BI288" s="245">
        <f>IF(N288="nulová",J288,0)</f>
        <v>0</v>
      </c>
      <c r="BJ288" s="17" t="s">
        <v>80</v>
      </c>
      <c r="BK288" s="245">
        <f>ROUND(I288*H288,2)</f>
        <v>0</v>
      </c>
      <c r="BL288" s="17" t="s">
        <v>129</v>
      </c>
      <c r="BM288" s="244" t="s">
        <v>440</v>
      </c>
    </row>
    <row r="289" s="14" customFormat="1">
      <c r="A289" s="14"/>
      <c r="B289" s="257"/>
      <c r="C289" s="258"/>
      <c r="D289" s="248" t="s">
        <v>131</v>
      </c>
      <c r="E289" s="259" t="s">
        <v>1</v>
      </c>
      <c r="F289" s="260" t="s">
        <v>394</v>
      </c>
      <c r="G289" s="258"/>
      <c r="H289" s="261">
        <v>6.8899999999999997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131</v>
      </c>
      <c r="AU289" s="267" t="s">
        <v>82</v>
      </c>
      <c r="AV289" s="14" t="s">
        <v>82</v>
      </c>
      <c r="AW289" s="14" t="s">
        <v>30</v>
      </c>
      <c r="AX289" s="14" t="s">
        <v>73</v>
      </c>
      <c r="AY289" s="267" t="s">
        <v>123</v>
      </c>
    </row>
    <row r="290" s="14" customFormat="1">
      <c r="A290" s="14"/>
      <c r="B290" s="257"/>
      <c r="C290" s="258"/>
      <c r="D290" s="248" t="s">
        <v>131</v>
      </c>
      <c r="E290" s="259" t="s">
        <v>1</v>
      </c>
      <c r="F290" s="260" t="s">
        <v>441</v>
      </c>
      <c r="G290" s="258"/>
      <c r="H290" s="261">
        <v>3.1800000000000002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131</v>
      </c>
      <c r="AU290" s="267" t="s">
        <v>82</v>
      </c>
      <c r="AV290" s="14" t="s">
        <v>82</v>
      </c>
      <c r="AW290" s="14" t="s">
        <v>30</v>
      </c>
      <c r="AX290" s="14" t="s">
        <v>73</v>
      </c>
      <c r="AY290" s="267" t="s">
        <v>123</v>
      </c>
    </row>
    <row r="291" s="15" customFormat="1">
      <c r="A291" s="15"/>
      <c r="B291" s="268"/>
      <c r="C291" s="269"/>
      <c r="D291" s="248" t="s">
        <v>131</v>
      </c>
      <c r="E291" s="270" t="s">
        <v>1</v>
      </c>
      <c r="F291" s="271" t="s">
        <v>135</v>
      </c>
      <c r="G291" s="269"/>
      <c r="H291" s="272">
        <v>10.07</v>
      </c>
      <c r="I291" s="273"/>
      <c r="J291" s="269"/>
      <c r="K291" s="269"/>
      <c r="L291" s="274"/>
      <c r="M291" s="275"/>
      <c r="N291" s="276"/>
      <c r="O291" s="276"/>
      <c r="P291" s="276"/>
      <c r="Q291" s="276"/>
      <c r="R291" s="276"/>
      <c r="S291" s="276"/>
      <c r="T291" s="27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8" t="s">
        <v>131</v>
      </c>
      <c r="AU291" s="278" t="s">
        <v>82</v>
      </c>
      <c r="AV291" s="15" t="s">
        <v>129</v>
      </c>
      <c r="AW291" s="15" t="s">
        <v>30</v>
      </c>
      <c r="AX291" s="15" t="s">
        <v>80</v>
      </c>
      <c r="AY291" s="278" t="s">
        <v>123</v>
      </c>
    </row>
    <row r="292" s="2" customFormat="1" ht="21.75" customHeight="1">
      <c r="A292" s="38"/>
      <c r="B292" s="39"/>
      <c r="C292" s="233" t="s">
        <v>442</v>
      </c>
      <c r="D292" s="233" t="s">
        <v>124</v>
      </c>
      <c r="E292" s="234" t="s">
        <v>443</v>
      </c>
      <c r="F292" s="235" t="s">
        <v>444</v>
      </c>
      <c r="G292" s="236" t="s">
        <v>127</v>
      </c>
      <c r="H292" s="237">
        <v>12.9</v>
      </c>
      <c r="I292" s="238"/>
      <c r="J292" s="239">
        <f>ROUND(I292*H292,2)</f>
        <v>0</v>
      </c>
      <c r="K292" s="235" t="s">
        <v>128</v>
      </c>
      <c r="L292" s="44"/>
      <c r="M292" s="240" t="s">
        <v>1</v>
      </c>
      <c r="N292" s="241" t="s">
        <v>38</v>
      </c>
      <c r="O292" s="91"/>
      <c r="P292" s="242">
        <f>O292*H292</f>
        <v>0</v>
      </c>
      <c r="Q292" s="242">
        <v>0.058275</v>
      </c>
      <c r="R292" s="242">
        <f>Q292*H292</f>
        <v>0.75174750000000001</v>
      </c>
      <c r="S292" s="242">
        <v>0</v>
      </c>
      <c r="T292" s="24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4" t="s">
        <v>129</v>
      </c>
      <c r="AT292" s="244" t="s">
        <v>124</v>
      </c>
      <c r="AU292" s="244" t="s">
        <v>82</v>
      </c>
      <c r="AY292" s="17" t="s">
        <v>123</v>
      </c>
      <c r="BE292" s="245">
        <f>IF(N292="základní",J292,0)</f>
        <v>0</v>
      </c>
      <c r="BF292" s="245">
        <f>IF(N292="snížená",J292,0)</f>
        <v>0</v>
      </c>
      <c r="BG292" s="245">
        <f>IF(N292="zákl. přenesená",J292,0)</f>
        <v>0</v>
      </c>
      <c r="BH292" s="245">
        <f>IF(N292="sníž. přenesená",J292,0)</f>
        <v>0</v>
      </c>
      <c r="BI292" s="245">
        <f>IF(N292="nulová",J292,0)</f>
        <v>0</v>
      </c>
      <c r="BJ292" s="17" t="s">
        <v>80</v>
      </c>
      <c r="BK292" s="245">
        <f>ROUND(I292*H292,2)</f>
        <v>0</v>
      </c>
      <c r="BL292" s="17" t="s">
        <v>129</v>
      </c>
      <c r="BM292" s="244" t="s">
        <v>445</v>
      </c>
    </row>
    <row r="293" s="14" customFormat="1">
      <c r="A293" s="14"/>
      <c r="B293" s="257"/>
      <c r="C293" s="258"/>
      <c r="D293" s="248" t="s">
        <v>131</v>
      </c>
      <c r="E293" s="259" t="s">
        <v>1</v>
      </c>
      <c r="F293" s="260" t="s">
        <v>446</v>
      </c>
      <c r="G293" s="258"/>
      <c r="H293" s="261">
        <v>12.9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131</v>
      </c>
      <c r="AU293" s="267" t="s">
        <v>82</v>
      </c>
      <c r="AV293" s="14" t="s">
        <v>82</v>
      </c>
      <c r="AW293" s="14" t="s">
        <v>30</v>
      </c>
      <c r="AX293" s="14" t="s">
        <v>80</v>
      </c>
      <c r="AY293" s="267" t="s">
        <v>123</v>
      </c>
    </row>
    <row r="294" s="2" customFormat="1" ht="16.5" customHeight="1">
      <c r="A294" s="38"/>
      <c r="B294" s="39"/>
      <c r="C294" s="233" t="s">
        <v>447</v>
      </c>
      <c r="D294" s="233" t="s">
        <v>124</v>
      </c>
      <c r="E294" s="234" t="s">
        <v>448</v>
      </c>
      <c r="F294" s="235" t="s">
        <v>449</v>
      </c>
      <c r="G294" s="236" t="s">
        <v>127</v>
      </c>
      <c r="H294" s="237">
        <v>21.466000000000001</v>
      </c>
      <c r="I294" s="238"/>
      <c r="J294" s="239">
        <f>ROUND(I294*H294,2)</f>
        <v>0</v>
      </c>
      <c r="K294" s="235" t="s">
        <v>128</v>
      </c>
      <c r="L294" s="44"/>
      <c r="M294" s="240" t="s">
        <v>1</v>
      </c>
      <c r="N294" s="241" t="s">
        <v>38</v>
      </c>
      <c r="O294" s="91"/>
      <c r="P294" s="242">
        <f>O294*H294</f>
        <v>0</v>
      </c>
      <c r="Q294" s="242">
        <v>0.0053400000000000001</v>
      </c>
      <c r="R294" s="242">
        <f>Q294*H294</f>
        <v>0.11462844000000001</v>
      </c>
      <c r="S294" s="242">
        <v>0</v>
      </c>
      <c r="T294" s="243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4" t="s">
        <v>129</v>
      </c>
      <c r="AT294" s="244" t="s">
        <v>124</v>
      </c>
      <c r="AU294" s="244" t="s">
        <v>82</v>
      </c>
      <c r="AY294" s="17" t="s">
        <v>123</v>
      </c>
      <c r="BE294" s="245">
        <f>IF(N294="základní",J294,0)</f>
        <v>0</v>
      </c>
      <c r="BF294" s="245">
        <f>IF(N294="snížená",J294,0)</f>
        <v>0</v>
      </c>
      <c r="BG294" s="245">
        <f>IF(N294="zákl. přenesená",J294,0)</f>
        <v>0</v>
      </c>
      <c r="BH294" s="245">
        <f>IF(N294="sníž. přenesená",J294,0)</f>
        <v>0</v>
      </c>
      <c r="BI294" s="245">
        <f>IF(N294="nulová",J294,0)</f>
        <v>0</v>
      </c>
      <c r="BJ294" s="17" t="s">
        <v>80</v>
      </c>
      <c r="BK294" s="245">
        <f>ROUND(I294*H294,2)</f>
        <v>0</v>
      </c>
      <c r="BL294" s="17" t="s">
        <v>129</v>
      </c>
      <c r="BM294" s="244" t="s">
        <v>450</v>
      </c>
    </row>
    <row r="295" s="14" customFormat="1">
      <c r="A295" s="14"/>
      <c r="B295" s="257"/>
      <c r="C295" s="258"/>
      <c r="D295" s="248" t="s">
        <v>131</v>
      </c>
      <c r="E295" s="259" t="s">
        <v>1</v>
      </c>
      <c r="F295" s="260" t="s">
        <v>394</v>
      </c>
      <c r="G295" s="258"/>
      <c r="H295" s="261">
        <v>6.8899999999999997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7" t="s">
        <v>131</v>
      </c>
      <c r="AU295" s="267" t="s">
        <v>82</v>
      </c>
      <c r="AV295" s="14" t="s">
        <v>82</v>
      </c>
      <c r="AW295" s="14" t="s">
        <v>30</v>
      </c>
      <c r="AX295" s="14" t="s">
        <v>73</v>
      </c>
      <c r="AY295" s="267" t="s">
        <v>123</v>
      </c>
    </row>
    <row r="296" s="14" customFormat="1">
      <c r="A296" s="14"/>
      <c r="B296" s="257"/>
      <c r="C296" s="258"/>
      <c r="D296" s="248" t="s">
        <v>131</v>
      </c>
      <c r="E296" s="259" t="s">
        <v>1</v>
      </c>
      <c r="F296" s="260" t="s">
        <v>395</v>
      </c>
      <c r="G296" s="258"/>
      <c r="H296" s="261">
        <v>2.8090000000000002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7" t="s">
        <v>131</v>
      </c>
      <c r="AU296" s="267" t="s">
        <v>82</v>
      </c>
      <c r="AV296" s="14" t="s">
        <v>82</v>
      </c>
      <c r="AW296" s="14" t="s">
        <v>30</v>
      </c>
      <c r="AX296" s="14" t="s">
        <v>73</v>
      </c>
      <c r="AY296" s="267" t="s">
        <v>123</v>
      </c>
    </row>
    <row r="297" s="14" customFormat="1">
      <c r="A297" s="14"/>
      <c r="B297" s="257"/>
      <c r="C297" s="258"/>
      <c r="D297" s="248" t="s">
        <v>131</v>
      </c>
      <c r="E297" s="259" t="s">
        <v>1</v>
      </c>
      <c r="F297" s="260" t="s">
        <v>435</v>
      </c>
      <c r="G297" s="258"/>
      <c r="H297" s="261">
        <v>6.4660000000000002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131</v>
      </c>
      <c r="AU297" s="267" t="s">
        <v>82</v>
      </c>
      <c r="AV297" s="14" t="s">
        <v>82</v>
      </c>
      <c r="AW297" s="14" t="s">
        <v>30</v>
      </c>
      <c r="AX297" s="14" t="s">
        <v>73</v>
      </c>
      <c r="AY297" s="267" t="s">
        <v>123</v>
      </c>
    </row>
    <row r="298" s="14" customFormat="1">
      <c r="A298" s="14"/>
      <c r="B298" s="257"/>
      <c r="C298" s="258"/>
      <c r="D298" s="248" t="s">
        <v>131</v>
      </c>
      <c r="E298" s="259" t="s">
        <v>1</v>
      </c>
      <c r="F298" s="260" t="s">
        <v>436</v>
      </c>
      <c r="G298" s="258"/>
      <c r="H298" s="261">
        <v>5.3010000000000002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7" t="s">
        <v>131</v>
      </c>
      <c r="AU298" s="267" t="s">
        <v>82</v>
      </c>
      <c r="AV298" s="14" t="s">
        <v>82</v>
      </c>
      <c r="AW298" s="14" t="s">
        <v>30</v>
      </c>
      <c r="AX298" s="14" t="s">
        <v>73</v>
      </c>
      <c r="AY298" s="267" t="s">
        <v>123</v>
      </c>
    </row>
    <row r="299" s="15" customFormat="1">
      <c r="A299" s="15"/>
      <c r="B299" s="268"/>
      <c r="C299" s="269"/>
      <c r="D299" s="248" t="s">
        <v>131</v>
      </c>
      <c r="E299" s="270" t="s">
        <v>1</v>
      </c>
      <c r="F299" s="271" t="s">
        <v>135</v>
      </c>
      <c r="G299" s="269"/>
      <c r="H299" s="272">
        <v>21.466000000000001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8" t="s">
        <v>131</v>
      </c>
      <c r="AU299" s="278" t="s">
        <v>82</v>
      </c>
      <c r="AV299" s="15" t="s">
        <v>129</v>
      </c>
      <c r="AW299" s="15" t="s">
        <v>30</v>
      </c>
      <c r="AX299" s="15" t="s">
        <v>80</v>
      </c>
      <c r="AY299" s="278" t="s">
        <v>123</v>
      </c>
    </row>
    <row r="300" s="2" customFormat="1" ht="21.75" customHeight="1">
      <c r="A300" s="38"/>
      <c r="B300" s="39"/>
      <c r="C300" s="233" t="s">
        <v>451</v>
      </c>
      <c r="D300" s="233" t="s">
        <v>124</v>
      </c>
      <c r="E300" s="234" t="s">
        <v>452</v>
      </c>
      <c r="F300" s="235" t="s">
        <v>453</v>
      </c>
      <c r="G300" s="236" t="s">
        <v>127</v>
      </c>
      <c r="H300" s="237">
        <v>12.9</v>
      </c>
      <c r="I300" s="238"/>
      <c r="J300" s="239">
        <f>ROUND(I300*H300,2)</f>
        <v>0</v>
      </c>
      <c r="K300" s="235" t="s">
        <v>128</v>
      </c>
      <c r="L300" s="44"/>
      <c r="M300" s="240" t="s">
        <v>1</v>
      </c>
      <c r="N300" s="241" t="s">
        <v>38</v>
      </c>
      <c r="O300" s="91"/>
      <c r="P300" s="242">
        <f>O300*H300</f>
        <v>0</v>
      </c>
      <c r="Q300" s="242">
        <v>0.0053400000000000001</v>
      </c>
      <c r="R300" s="242">
        <f>Q300*H300</f>
        <v>0.068886000000000003</v>
      </c>
      <c r="S300" s="242">
        <v>0</v>
      </c>
      <c r="T300" s="243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4" t="s">
        <v>129</v>
      </c>
      <c r="AT300" s="244" t="s">
        <v>124</v>
      </c>
      <c r="AU300" s="244" t="s">
        <v>82</v>
      </c>
      <c r="AY300" s="17" t="s">
        <v>123</v>
      </c>
      <c r="BE300" s="245">
        <f>IF(N300="základní",J300,0)</f>
        <v>0</v>
      </c>
      <c r="BF300" s="245">
        <f>IF(N300="snížená",J300,0)</f>
        <v>0</v>
      </c>
      <c r="BG300" s="245">
        <f>IF(N300="zákl. přenesená",J300,0)</f>
        <v>0</v>
      </c>
      <c r="BH300" s="245">
        <f>IF(N300="sníž. přenesená",J300,0)</f>
        <v>0</v>
      </c>
      <c r="BI300" s="245">
        <f>IF(N300="nulová",J300,0)</f>
        <v>0</v>
      </c>
      <c r="BJ300" s="17" t="s">
        <v>80</v>
      </c>
      <c r="BK300" s="245">
        <f>ROUND(I300*H300,2)</f>
        <v>0</v>
      </c>
      <c r="BL300" s="17" t="s">
        <v>129</v>
      </c>
      <c r="BM300" s="244" t="s">
        <v>454</v>
      </c>
    </row>
    <row r="301" s="14" customFormat="1">
      <c r="A301" s="14"/>
      <c r="B301" s="257"/>
      <c r="C301" s="258"/>
      <c r="D301" s="248" t="s">
        <v>131</v>
      </c>
      <c r="E301" s="259" t="s">
        <v>1</v>
      </c>
      <c r="F301" s="260" t="s">
        <v>446</v>
      </c>
      <c r="G301" s="258"/>
      <c r="H301" s="261">
        <v>12.9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131</v>
      </c>
      <c r="AU301" s="267" t="s">
        <v>82</v>
      </c>
      <c r="AV301" s="14" t="s">
        <v>82</v>
      </c>
      <c r="AW301" s="14" t="s">
        <v>30</v>
      </c>
      <c r="AX301" s="14" t="s">
        <v>80</v>
      </c>
      <c r="AY301" s="267" t="s">
        <v>123</v>
      </c>
    </row>
    <row r="302" s="2" customFormat="1" ht="21.75" customHeight="1">
      <c r="A302" s="38"/>
      <c r="B302" s="39"/>
      <c r="C302" s="233" t="s">
        <v>455</v>
      </c>
      <c r="D302" s="233" t="s">
        <v>124</v>
      </c>
      <c r="E302" s="234" t="s">
        <v>456</v>
      </c>
      <c r="F302" s="235" t="s">
        <v>457</v>
      </c>
      <c r="G302" s="236" t="s">
        <v>127</v>
      </c>
      <c r="H302" s="237">
        <v>4.5389999999999997</v>
      </c>
      <c r="I302" s="238"/>
      <c r="J302" s="239">
        <f>ROUND(I302*H302,2)</f>
        <v>0</v>
      </c>
      <c r="K302" s="235" t="s">
        <v>128</v>
      </c>
      <c r="L302" s="44"/>
      <c r="M302" s="240" t="s">
        <v>1</v>
      </c>
      <c r="N302" s="241" t="s">
        <v>38</v>
      </c>
      <c r="O302" s="91"/>
      <c r="P302" s="242">
        <f>O302*H302</f>
        <v>0</v>
      </c>
      <c r="Q302" s="242">
        <v>0.00098999999999999999</v>
      </c>
      <c r="R302" s="242">
        <f>Q302*H302</f>
        <v>0.0044936099999999994</v>
      </c>
      <c r="S302" s="242">
        <v>0</v>
      </c>
      <c r="T302" s="24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4" t="s">
        <v>129</v>
      </c>
      <c r="AT302" s="244" t="s">
        <v>124</v>
      </c>
      <c r="AU302" s="244" t="s">
        <v>82</v>
      </c>
      <c r="AY302" s="17" t="s">
        <v>123</v>
      </c>
      <c r="BE302" s="245">
        <f>IF(N302="základní",J302,0)</f>
        <v>0</v>
      </c>
      <c r="BF302" s="245">
        <f>IF(N302="snížená",J302,0)</f>
        <v>0</v>
      </c>
      <c r="BG302" s="245">
        <f>IF(N302="zákl. přenesená",J302,0)</f>
        <v>0</v>
      </c>
      <c r="BH302" s="245">
        <f>IF(N302="sníž. přenesená",J302,0)</f>
        <v>0</v>
      </c>
      <c r="BI302" s="245">
        <f>IF(N302="nulová",J302,0)</f>
        <v>0</v>
      </c>
      <c r="BJ302" s="17" t="s">
        <v>80</v>
      </c>
      <c r="BK302" s="245">
        <f>ROUND(I302*H302,2)</f>
        <v>0</v>
      </c>
      <c r="BL302" s="17" t="s">
        <v>129</v>
      </c>
      <c r="BM302" s="244" t="s">
        <v>458</v>
      </c>
    </row>
    <row r="303" s="14" customFormat="1">
      <c r="A303" s="14"/>
      <c r="B303" s="257"/>
      <c r="C303" s="258"/>
      <c r="D303" s="248" t="s">
        <v>131</v>
      </c>
      <c r="E303" s="259" t="s">
        <v>1</v>
      </c>
      <c r="F303" s="260" t="s">
        <v>459</v>
      </c>
      <c r="G303" s="258"/>
      <c r="H303" s="261">
        <v>4.5389999999999997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7" t="s">
        <v>131</v>
      </c>
      <c r="AU303" s="267" t="s">
        <v>82</v>
      </c>
      <c r="AV303" s="14" t="s">
        <v>82</v>
      </c>
      <c r="AW303" s="14" t="s">
        <v>30</v>
      </c>
      <c r="AX303" s="14" t="s">
        <v>73</v>
      </c>
      <c r="AY303" s="267" t="s">
        <v>123</v>
      </c>
    </row>
    <row r="304" s="15" customFormat="1">
      <c r="A304" s="15"/>
      <c r="B304" s="268"/>
      <c r="C304" s="269"/>
      <c r="D304" s="248" t="s">
        <v>131</v>
      </c>
      <c r="E304" s="270" t="s">
        <v>1</v>
      </c>
      <c r="F304" s="271" t="s">
        <v>135</v>
      </c>
      <c r="G304" s="269"/>
      <c r="H304" s="272">
        <v>4.5389999999999997</v>
      </c>
      <c r="I304" s="273"/>
      <c r="J304" s="269"/>
      <c r="K304" s="269"/>
      <c r="L304" s="274"/>
      <c r="M304" s="275"/>
      <c r="N304" s="276"/>
      <c r="O304" s="276"/>
      <c r="P304" s="276"/>
      <c r="Q304" s="276"/>
      <c r="R304" s="276"/>
      <c r="S304" s="276"/>
      <c r="T304" s="27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8" t="s">
        <v>131</v>
      </c>
      <c r="AU304" s="278" t="s">
        <v>82</v>
      </c>
      <c r="AV304" s="15" t="s">
        <v>129</v>
      </c>
      <c r="AW304" s="15" t="s">
        <v>30</v>
      </c>
      <c r="AX304" s="15" t="s">
        <v>80</v>
      </c>
      <c r="AY304" s="278" t="s">
        <v>123</v>
      </c>
    </row>
    <row r="305" s="2" customFormat="1" ht="21.75" customHeight="1">
      <c r="A305" s="38"/>
      <c r="B305" s="39"/>
      <c r="C305" s="233" t="s">
        <v>460</v>
      </c>
      <c r="D305" s="233" t="s">
        <v>124</v>
      </c>
      <c r="E305" s="234" t="s">
        <v>461</v>
      </c>
      <c r="F305" s="235" t="s">
        <v>462</v>
      </c>
      <c r="G305" s="236" t="s">
        <v>127</v>
      </c>
      <c r="H305" s="237">
        <v>34.366</v>
      </c>
      <c r="I305" s="238"/>
      <c r="J305" s="239">
        <f>ROUND(I305*H305,2)</f>
        <v>0</v>
      </c>
      <c r="K305" s="235" t="s">
        <v>128</v>
      </c>
      <c r="L305" s="44"/>
      <c r="M305" s="240" t="s">
        <v>1</v>
      </c>
      <c r="N305" s="241" t="s">
        <v>38</v>
      </c>
      <c r="O305" s="91"/>
      <c r="P305" s="242">
        <f>O305*H305</f>
        <v>0</v>
      </c>
      <c r="Q305" s="242">
        <v>0.00158</v>
      </c>
      <c r="R305" s="242">
        <f>Q305*H305</f>
        <v>0.054298279999999997</v>
      </c>
      <c r="S305" s="242">
        <v>0</v>
      </c>
      <c r="T305" s="24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4" t="s">
        <v>129</v>
      </c>
      <c r="AT305" s="244" t="s">
        <v>124</v>
      </c>
      <c r="AU305" s="244" t="s">
        <v>82</v>
      </c>
      <c r="AY305" s="17" t="s">
        <v>123</v>
      </c>
      <c r="BE305" s="245">
        <f>IF(N305="základní",J305,0)</f>
        <v>0</v>
      </c>
      <c r="BF305" s="245">
        <f>IF(N305="snížená",J305,0)</f>
        <v>0</v>
      </c>
      <c r="BG305" s="245">
        <f>IF(N305="zákl. přenesená",J305,0)</f>
        <v>0</v>
      </c>
      <c r="BH305" s="245">
        <f>IF(N305="sníž. přenesená",J305,0)</f>
        <v>0</v>
      </c>
      <c r="BI305" s="245">
        <f>IF(N305="nulová",J305,0)</f>
        <v>0</v>
      </c>
      <c r="BJ305" s="17" t="s">
        <v>80</v>
      </c>
      <c r="BK305" s="245">
        <f>ROUND(I305*H305,2)</f>
        <v>0</v>
      </c>
      <c r="BL305" s="17" t="s">
        <v>129</v>
      </c>
      <c r="BM305" s="244" t="s">
        <v>463</v>
      </c>
    </row>
    <row r="306" s="14" customFormat="1">
      <c r="A306" s="14"/>
      <c r="B306" s="257"/>
      <c r="C306" s="258"/>
      <c r="D306" s="248" t="s">
        <v>131</v>
      </c>
      <c r="E306" s="259" t="s">
        <v>1</v>
      </c>
      <c r="F306" s="260" t="s">
        <v>394</v>
      </c>
      <c r="G306" s="258"/>
      <c r="H306" s="261">
        <v>6.8899999999999997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131</v>
      </c>
      <c r="AU306" s="267" t="s">
        <v>82</v>
      </c>
      <c r="AV306" s="14" t="s">
        <v>82</v>
      </c>
      <c r="AW306" s="14" t="s">
        <v>30</v>
      </c>
      <c r="AX306" s="14" t="s">
        <v>73</v>
      </c>
      <c r="AY306" s="267" t="s">
        <v>123</v>
      </c>
    </row>
    <row r="307" s="14" customFormat="1">
      <c r="A307" s="14"/>
      <c r="B307" s="257"/>
      <c r="C307" s="258"/>
      <c r="D307" s="248" t="s">
        <v>131</v>
      </c>
      <c r="E307" s="259" t="s">
        <v>1</v>
      </c>
      <c r="F307" s="260" t="s">
        <v>446</v>
      </c>
      <c r="G307" s="258"/>
      <c r="H307" s="261">
        <v>12.9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7" t="s">
        <v>131</v>
      </c>
      <c r="AU307" s="267" t="s">
        <v>82</v>
      </c>
      <c r="AV307" s="14" t="s">
        <v>82</v>
      </c>
      <c r="AW307" s="14" t="s">
        <v>30</v>
      </c>
      <c r="AX307" s="14" t="s">
        <v>73</v>
      </c>
      <c r="AY307" s="267" t="s">
        <v>123</v>
      </c>
    </row>
    <row r="308" s="14" customFormat="1">
      <c r="A308" s="14"/>
      <c r="B308" s="257"/>
      <c r="C308" s="258"/>
      <c r="D308" s="248" t="s">
        <v>131</v>
      </c>
      <c r="E308" s="259" t="s">
        <v>1</v>
      </c>
      <c r="F308" s="260" t="s">
        <v>395</v>
      </c>
      <c r="G308" s="258"/>
      <c r="H308" s="261">
        <v>2.8090000000000002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131</v>
      </c>
      <c r="AU308" s="267" t="s">
        <v>82</v>
      </c>
      <c r="AV308" s="14" t="s">
        <v>82</v>
      </c>
      <c r="AW308" s="14" t="s">
        <v>30</v>
      </c>
      <c r="AX308" s="14" t="s">
        <v>73</v>
      </c>
      <c r="AY308" s="267" t="s">
        <v>123</v>
      </c>
    </row>
    <row r="309" s="14" customFormat="1">
      <c r="A309" s="14"/>
      <c r="B309" s="257"/>
      <c r="C309" s="258"/>
      <c r="D309" s="248" t="s">
        <v>131</v>
      </c>
      <c r="E309" s="259" t="s">
        <v>1</v>
      </c>
      <c r="F309" s="260" t="s">
        <v>435</v>
      </c>
      <c r="G309" s="258"/>
      <c r="H309" s="261">
        <v>6.4660000000000002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7" t="s">
        <v>131</v>
      </c>
      <c r="AU309" s="267" t="s">
        <v>82</v>
      </c>
      <c r="AV309" s="14" t="s">
        <v>82</v>
      </c>
      <c r="AW309" s="14" t="s">
        <v>30</v>
      </c>
      <c r="AX309" s="14" t="s">
        <v>73</v>
      </c>
      <c r="AY309" s="267" t="s">
        <v>123</v>
      </c>
    </row>
    <row r="310" s="14" customFormat="1">
      <c r="A310" s="14"/>
      <c r="B310" s="257"/>
      <c r="C310" s="258"/>
      <c r="D310" s="248" t="s">
        <v>131</v>
      </c>
      <c r="E310" s="259" t="s">
        <v>1</v>
      </c>
      <c r="F310" s="260" t="s">
        <v>436</v>
      </c>
      <c r="G310" s="258"/>
      <c r="H310" s="261">
        <v>5.3010000000000002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131</v>
      </c>
      <c r="AU310" s="267" t="s">
        <v>82</v>
      </c>
      <c r="AV310" s="14" t="s">
        <v>82</v>
      </c>
      <c r="AW310" s="14" t="s">
        <v>30</v>
      </c>
      <c r="AX310" s="14" t="s">
        <v>73</v>
      </c>
      <c r="AY310" s="267" t="s">
        <v>123</v>
      </c>
    </row>
    <row r="311" s="15" customFormat="1">
      <c r="A311" s="15"/>
      <c r="B311" s="268"/>
      <c r="C311" s="269"/>
      <c r="D311" s="248" t="s">
        <v>131</v>
      </c>
      <c r="E311" s="270" t="s">
        <v>1</v>
      </c>
      <c r="F311" s="271" t="s">
        <v>135</v>
      </c>
      <c r="G311" s="269"/>
      <c r="H311" s="272">
        <v>34.366</v>
      </c>
      <c r="I311" s="273"/>
      <c r="J311" s="269"/>
      <c r="K311" s="269"/>
      <c r="L311" s="274"/>
      <c r="M311" s="275"/>
      <c r="N311" s="276"/>
      <c r="O311" s="276"/>
      <c r="P311" s="276"/>
      <c r="Q311" s="276"/>
      <c r="R311" s="276"/>
      <c r="S311" s="276"/>
      <c r="T311" s="27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8" t="s">
        <v>131</v>
      </c>
      <c r="AU311" s="278" t="s">
        <v>82</v>
      </c>
      <c r="AV311" s="15" t="s">
        <v>129</v>
      </c>
      <c r="AW311" s="15" t="s">
        <v>30</v>
      </c>
      <c r="AX311" s="15" t="s">
        <v>80</v>
      </c>
      <c r="AY311" s="278" t="s">
        <v>123</v>
      </c>
    </row>
    <row r="312" s="2" customFormat="1" ht="21.75" customHeight="1">
      <c r="A312" s="38"/>
      <c r="B312" s="39"/>
      <c r="C312" s="233" t="s">
        <v>464</v>
      </c>
      <c r="D312" s="233" t="s">
        <v>124</v>
      </c>
      <c r="E312" s="234" t="s">
        <v>465</v>
      </c>
      <c r="F312" s="235" t="s">
        <v>466</v>
      </c>
      <c r="G312" s="236" t="s">
        <v>127</v>
      </c>
      <c r="H312" s="237">
        <v>34.366</v>
      </c>
      <c r="I312" s="238"/>
      <c r="J312" s="239">
        <f>ROUND(I312*H312,2)</f>
        <v>0</v>
      </c>
      <c r="K312" s="235" t="s">
        <v>128</v>
      </c>
      <c r="L312" s="44"/>
      <c r="M312" s="240" t="s">
        <v>1</v>
      </c>
      <c r="N312" s="241" t="s">
        <v>38</v>
      </c>
      <c r="O312" s="91"/>
      <c r="P312" s="242">
        <f>O312*H312</f>
        <v>0</v>
      </c>
      <c r="Q312" s="242">
        <v>0.001155</v>
      </c>
      <c r="R312" s="242">
        <f>Q312*H312</f>
        <v>0.039692730000000002</v>
      </c>
      <c r="S312" s="242">
        <v>0</v>
      </c>
      <c r="T312" s="243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4" t="s">
        <v>129</v>
      </c>
      <c r="AT312" s="244" t="s">
        <v>124</v>
      </c>
      <c r="AU312" s="244" t="s">
        <v>82</v>
      </c>
      <c r="AY312" s="17" t="s">
        <v>123</v>
      </c>
      <c r="BE312" s="245">
        <f>IF(N312="základní",J312,0)</f>
        <v>0</v>
      </c>
      <c r="BF312" s="245">
        <f>IF(N312="snížená",J312,0)</f>
        <v>0</v>
      </c>
      <c r="BG312" s="245">
        <f>IF(N312="zákl. přenesená",J312,0)</f>
        <v>0</v>
      </c>
      <c r="BH312" s="245">
        <f>IF(N312="sníž. přenesená",J312,0)</f>
        <v>0</v>
      </c>
      <c r="BI312" s="245">
        <f>IF(N312="nulová",J312,0)</f>
        <v>0</v>
      </c>
      <c r="BJ312" s="17" t="s">
        <v>80</v>
      </c>
      <c r="BK312" s="245">
        <f>ROUND(I312*H312,2)</f>
        <v>0</v>
      </c>
      <c r="BL312" s="17" t="s">
        <v>129</v>
      </c>
      <c r="BM312" s="244" t="s">
        <v>467</v>
      </c>
    </row>
    <row r="313" s="14" customFormat="1">
      <c r="A313" s="14"/>
      <c r="B313" s="257"/>
      <c r="C313" s="258"/>
      <c r="D313" s="248" t="s">
        <v>131</v>
      </c>
      <c r="E313" s="259" t="s">
        <v>1</v>
      </c>
      <c r="F313" s="260" t="s">
        <v>394</v>
      </c>
      <c r="G313" s="258"/>
      <c r="H313" s="261">
        <v>6.8899999999999997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131</v>
      </c>
      <c r="AU313" s="267" t="s">
        <v>82</v>
      </c>
      <c r="AV313" s="14" t="s">
        <v>82</v>
      </c>
      <c r="AW313" s="14" t="s">
        <v>30</v>
      </c>
      <c r="AX313" s="14" t="s">
        <v>73</v>
      </c>
      <c r="AY313" s="267" t="s">
        <v>123</v>
      </c>
    </row>
    <row r="314" s="14" customFormat="1">
      <c r="A314" s="14"/>
      <c r="B314" s="257"/>
      <c r="C314" s="258"/>
      <c r="D314" s="248" t="s">
        <v>131</v>
      </c>
      <c r="E314" s="259" t="s">
        <v>1</v>
      </c>
      <c r="F314" s="260" t="s">
        <v>446</v>
      </c>
      <c r="G314" s="258"/>
      <c r="H314" s="261">
        <v>12.9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131</v>
      </c>
      <c r="AU314" s="267" t="s">
        <v>82</v>
      </c>
      <c r="AV314" s="14" t="s">
        <v>82</v>
      </c>
      <c r="AW314" s="14" t="s">
        <v>30</v>
      </c>
      <c r="AX314" s="14" t="s">
        <v>73</v>
      </c>
      <c r="AY314" s="267" t="s">
        <v>123</v>
      </c>
    </row>
    <row r="315" s="14" customFormat="1">
      <c r="A315" s="14"/>
      <c r="B315" s="257"/>
      <c r="C315" s="258"/>
      <c r="D315" s="248" t="s">
        <v>131</v>
      </c>
      <c r="E315" s="259" t="s">
        <v>1</v>
      </c>
      <c r="F315" s="260" t="s">
        <v>395</v>
      </c>
      <c r="G315" s="258"/>
      <c r="H315" s="261">
        <v>2.8090000000000002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131</v>
      </c>
      <c r="AU315" s="267" t="s">
        <v>82</v>
      </c>
      <c r="AV315" s="14" t="s">
        <v>82</v>
      </c>
      <c r="AW315" s="14" t="s">
        <v>30</v>
      </c>
      <c r="AX315" s="14" t="s">
        <v>73</v>
      </c>
      <c r="AY315" s="267" t="s">
        <v>123</v>
      </c>
    </row>
    <row r="316" s="14" customFormat="1">
      <c r="A316" s="14"/>
      <c r="B316" s="257"/>
      <c r="C316" s="258"/>
      <c r="D316" s="248" t="s">
        <v>131</v>
      </c>
      <c r="E316" s="259" t="s">
        <v>1</v>
      </c>
      <c r="F316" s="260" t="s">
        <v>435</v>
      </c>
      <c r="G316" s="258"/>
      <c r="H316" s="261">
        <v>6.4660000000000002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131</v>
      </c>
      <c r="AU316" s="267" t="s">
        <v>82</v>
      </c>
      <c r="AV316" s="14" t="s">
        <v>82</v>
      </c>
      <c r="AW316" s="14" t="s">
        <v>30</v>
      </c>
      <c r="AX316" s="14" t="s">
        <v>73</v>
      </c>
      <c r="AY316" s="267" t="s">
        <v>123</v>
      </c>
    </row>
    <row r="317" s="14" customFormat="1">
      <c r="A317" s="14"/>
      <c r="B317" s="257"/>
      <c r="C317" s="258"/>
      <c r="D317" s="248" t="s">
        <v>131</v>
      </c>
      <c r="E317" s="259" t="s">
        <v>1</v>
      </c>
      <c r="F317" s="260" t="s">
        <v>468</v>
      </c>
      <c r="G317" s="258"/>
      <c r="H317" s="261">
        <v>5.3010000000000002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131</v>
      </c>
      <c r="AU317" s="267" t="s">
        <v>82</v>
      </c>
      <c r="AV317" s="14" t="s">
        <v>82</v>
      </c>
      <c r="AW317" s="14" t="s">
        <v>30</v>
      </c>
      <c r="AX317" s="14" t="s">
        <v>73</v>
      </c>
      <c r="AY317" s="267" t="s">
        <v>123</v>
      </c>
    </row>
    <row r="318" s="15" customFormat="1">
      <c r="A318" s="15"/>
      <c r="B318" s="268"/>
      <c r="C318" s="269"/>
      <c r="D318" s="248" t="s">
        <v>131</v>
      </c>
      <c r="E318" s="270" t="s">
        <v>1</v>
      </c>
      <c r="F318" s="271" t="s">
        <v>135</v>
      </c>
      <c r="G318" s="269"/>
      <c r="H318" s="272">
        <v>34.366</v>
      </c>
      <c r="I318" s="273"/>
      <c r="J318" s="269"/>
      <c r="K318" s="269"/>
      <c r="L318" s="274"/>
      <c r="M318" s="275"/>
      <c r="N318" s="276"/>
      <c r="O318" s="276"/>
      <c r="P318" s="276"/>
      <c r="Q318" s="276"/>
      <c r="R318" s="276"/>
      <c r="S318" s="276"/>
      <c r="T318" s="27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8" t="s">
        <v>131</v>
      </c>
      <c r="AU318" s="278" t="s">
        <v>82</v>
      </c>
      <c r="AV318" s="15" t="s">
        <v>129</v>
      </c>
      <c r="AW318" s="15" t="s">
        <v>30</v>
      </c>
      <c r="AX318" s="15" t="s">
        <v>80</v>
      </c>
      <c r="AY318" s="278" t="s">
        <v>123</v>
      </c>
    </row>
    <row r="319" s="2" customFormat="1" ht="21.75" customHeight="1">
      <c r="A319" s="38"/>
      <c r="B319" s="39"/>
      <c r="C319" s="233" t="s">
        <v>469</v>
      </c>
      <c r="D319" s="233" t="s">
        <v>124</v>
      </c>
      <c r="E319" s="234" t="s">
        <v>470</v>
      </c>
      <c r="F319" s="235" t="s">
        <v>471</v>
      </c>
      <c r="G319" s="236" t="s">
        <v>206</v>
      </c>
      <c r="H319" s="237">
        <v>37.200000000000003</v>
      </c>
      <c r="I319" s="238"/>
      <c r="J319" s="239">
        <f>ROUND(I319*H319,2)</f>
        <v>0</v>
      </c>
      <c r="K319" s="235" t="s">
        <v>128</v>
      </c>
      <c r="L319" s="44"/>
      <c r="M319" s="240" t="s">
        <v>1</v>
      </c>
      <c r="N319" s="241" t="s">
        <v>38</v>
      </c>
      <c r="O319" s="91"/>
      <c r="P319" s="242">
        <f>O319*H319</f>
        <v>0</v>
      </c>
      <c r="Q319" s="242">
        <v>0.00065061999999999997</v>
      </c>
      <c r="R319" s="242">
        <f>Q319*H319</f>
        <v>0.024203064</v>
      </c>
      <c r="S319" s="242">
        <v>0.001</v>
      </c>
      <c r="T319" s="243">
        <f>S319*H319</f>
        <v>0.037200000000000004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4" t="s">
        <v>129</v>
      </c>
      <c r="AT319" s="244" t="s">
        <v>124</v>
      </c>
      <c r="AU319" s="244" t="s">
        <v>82</v>
      </c>
      <c r="AY319" s="17" t="s">
        <v>123</v>
      </c>
      <c r="BE319" s="245">
        <f>IF(N319="základní",J319,0)</f>
        <v>0</v>
      </c>
      <c r="BF319" s="245">
        <f>IF(N319="snížená",J319,0)</f>
        <v>0</v>
      </c>
      <c r="BG319" s="245">
        <f>IF(N319="zákl. přenesená",J319,0)</f>
        <v>0</v>
      </c>
      <c r="BH319" s="245">
        <f>IF(N319="sníž. přenesená",J319,0)</f>
        <v>0</v>
      </c>
      <c r="BI319" s="245">
        <f>IF(N319="nulová",J319,0)</f>
        <v>0</v>
      </c>
      <c r="BJ319" s="17" t="s">
        <v>80</v>
      </c>
      <c r="BK319" s="245">
        <f>ROUND(I319*H319,2)</f>
        <v>0</v>
      </c>
      <c r="BL319" s="17" t="s">
        <v>129</v>
      </c>
      <c r="BM319" s="244" t="s">
        <v>472</v>
      </c>
    </row>
    <row r="320" s="14" customFormat="1">
      <c r="A320" s="14"/>
      <c r="B320" s="257"/>
      <c r="C320" s="258"/>
      <c r="D320" s="248" t="s">
        <v>131</v>
      </c>
      <c r="E320" s="259" t="s">
        <v>1</v>
      </c>
      <c r="F320" s="260" t="s">
        <v>473</v>
      </c>
      <c r="G320" s="258"/>
      <c r="H320" s="261">
        <v>1.2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131</v>
      </c>
      <c r="AU320" s="267" t="s">
        <v>82</v>
      </c>
      <c r="AV320" s="14" t="s">
        <v>82</v>
      </c>
      <c r="AW320" s="14" t="s">
        <v>30</v>
      </c>
      <c r="AX320" s="14" t="s">
        <v>73</v>
      </c>
      <c r="AY320" s="267" t="s">
        <v>123</v>
      </c>
    </row>
    <row r="321" s="14" customFormat="1">
      <c r="A321" s="14"/>
      <c r="B321" s="257"/>
      <c r="C321" s="258"/>
      <c r="D321" s="248" t="s">
        <v>131</v>
      </c>
      <c r="E321" s="259" t="s">
        <v>1</v>
      </c>
      <c r="F321" s="260" t="s">
        <v>474</v>
      </c>
      <c r="G321" s="258"/>
      <c r="H321" s="261">
        <v>36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131</v>
      </c>
      <c r="AU321" s="267" t="s">
        <v>82</v>
      </c>
      <c r="AV321" s="14" t="s">
        <v>82</v>
      </c>
      <c r="AW321" s="14" t="s">
        <v>30</v>
      </c>
      <c r="AX321" s="14" t="s">
        <v>73</v>
      </c>
      <c r="AY321" s="267" t="s">
        <v>123</v>
      </c>
    </row>
    <row r="322" s="15" customFormat="1">
      <c r="A322" s="15"/>
      <c r="B322" s="268"/>
      <c r="C322" s="269"/>
      <c r="D322" s="248" t="s">
        <v>131</v>
      </c>
      <c r="E322" s="270" t="s">
        <v>1</v>
      </c>
      <c r="F322" s="271" t="s">
        <v>135</v>
      </c>
      <c r="G322" s="269"/>
      <c r="H322" s="272">
        <v>37.200000000000003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8" t="s">
        <v>131</v>
      </c>
      <c r="AU322" s="278" t="s">
        <v>82</v>
      </c>
      <c r="AV322" s="15" t="s">
        <v>129</v>
      </c>
      <c r="AW322" s="15" t="s">
        <v>30</v>
      </c>
      <c r="AX322" s="15" t="s">
        <v>80</v>
      </c>
      <c r="AY322" s="278" t="s">
        <v>123</v>
      </c>
    </row>
    <row r="323" s="2" customFormat="1" ht="21.75" customHeight="1">
      <c r="A323" s="38"/>
      <c r="B323" s="39"/>
      <c r="C323" s="233" t="s">
        <v>475</v>
      </c>
      <c r="D323" s="233" t="s">
        <v>124</v>
      </c>
      <c r="E323" s="234" t="s">
        <v>476</v>
      </c>
      <c r="F323" s="235" t="s">
        <v>477</v>
      </c>
      <c r="G323" s="236" t="s">
        <v>161</v>
      </c>
      <c r="H323" s="237">
        <v>0.014</v>
      </c>
      <c r="I323" s="238"/>
      <c r="J323" s="239">
        <f>ROUND(I323*H323,2)</f>
        <v>0</v>
      </c>
      <c r="K323" s="235" t="s">
        <v>128</v>
      </c>
      <c r="L323" s="44"/>
      <c r="M323" s="240" t="s">
        <v>1</v>
      </c>
      <c r="N323" s="241" t="s">
        <v>38</v>
      </c>
      <c r="O323" s="91"/>
      <c r="P323" s="242">
        <f>O323*H323</f>
        <v>0</v>
      </c>
      <c r="Q323" s="242">
        <v>1.3529624</v>
      </c>
      <c r="R323" s="242">
        <f>Q323*H323</f>
        <v>0.018941473600000001</v>
      </c>
      <c r="S323" s="242">
        <v>0</v>
      </c>
      <c r="T323" s="24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4" t="s">
        <v>129</v>
      </c>
      <c r="AT323" s="244" t="s">
        <v>124</v>
      </c>
      <c r="AU323" s="244" t="s">
        <v>82</v>
      </c>
      <c r="AY323" s="17" t="s">
        <v>123</v>
      </c>
      <c r="BE323" s="245">
        <f>IF(N323="základní",J323,0)</f>
        <v>0</v>
      </c>
      <c r="BF323" s="245">
        <f>IF(N323="snížená",J323,0)</f>
        <v>0</v>
      </c>
      <c r="BG323" s="245">
        <f>IF(N323="zákl. přenesená",J323,0)</f>
        <v>0</v>
      </c>
      <c r="BH323" s="245">
        <f>IF(N323="sníž. přenesená",J323,0)</f>
        <v>0</v>
      </c>
      <c r="BI323" s="245">
        <f>IF(N323="nulová",J323,0)</f>
        <v>0</v>
      </c>
      <c r="BJ323" s="17" t="s">
        <v>80</v>
      </c>
      <c r="BK323" s="245">
        <f>ROUND(I323*H323,2)</f>
        <v>0</v>
      </c>
      <c r="BL323" s="17" t="s">
        <v>129</v>
      </c>
      <c r="BM323" s="244" t="s">
        <v>478</v>
      </c>
    </row>
    <row r="324" s="14" customFormat="1">
      <c r="A324" s="14"/>
      <c r="B324" s="257"/>
      <c r="C324" s="258"/>
      <c r="D324" s="248" t="s">
        <v>131</v>
      </c>
      <c r="E324" s="259" t="s">
        <v>1</v>
      </c>
      <c r="F324" s="260" t="s">
        <v>479</v>
      </c>
      <c r="G324" s="258"/>
      <c r="H324" s="261">
        <v>0.014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131</v>
      </c>
      <c r="AU324" s="267" t="s">
        <v>82</v>
      </c>
      <c r="AV324" s="14" t="s">
        <v>82</v>
      </c>
      <c r="AW324" s="14" t="s">
        <v>30</v>
      </c>
      <c r="AX324" s="14" t="s">
        <v>80</v>
      </c>
      <c r="AY324" s="267" t="s">
        <v>123</v>
      </c>
    </row>
    <row r="325" s="12" customFormat="1" ht="22.8" customHeight="1">
      <c r="A325" s="12"/>
      <c r="B325" s="219"/>
      <c r="C325" s="220"/>
      <c r="D325" s="221" t="s">
        <v>72</v>
      </c>
      <c r="E325" s="289" t="s">
        <v>480</v>
      </c>
      <c r="F325" s="289" t="s">
        <v>481</v>
      </c>
      <c r="G325" s="220"/>
      <c r="H325" s="220"/>
      <c r="I325" s="223"/>
      <c r="J325" s="290">
        <f>BK325</f>
        <v>0</v>
      </c>
      <c r="K325" s="220"/>
      <c r="L325" s="225"/>
      <c r="M325" s="226"/>
      <c r="N325" s="227"/>
      <c r="O325" s="227"/>
      <c r="P325" s="228">
        <f>SUM(P326:P333)</f>
        <v>0</v>
      </c>
      <c r="Q325" s="227"/>
      <c r="R325" s="228">
        <f>SUM(R326:R333)</f>
        <v>0</v>
      </c>
      <c r="S325" s="227"/>
      <c r="T325" s="229">
        <f>SUM(T326:T333)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30" t="s">
        <v>80</v>
      </c>
      <c r="AT325" s="231" t="s">
        <v>72</v>
      </c>
      <c r="AU325" s="231" t="s">
        <v>80</v>
      </c>
      <c r="AY325" s="230" t="s">
        <v>123</v>
      </c>
      <c r="BK325" s="232">
        <f>SUM(BK326:BK333)</f>
        <v>0</v>
      </c>
    </row>
    <row r="326" s="2" customFormat="1" ht="16.5" customHeight="1">
      <c r="A326" s="38"/>
      <c r="B326" s="39"/>
      <c r="C326" s="233" t="s">
        <v>482</v>
      </c>
      <c r="D326" s="233" t="s">
        <v>124</v>
      </c>
      <c r="E326" s="234" t="s">
        <v>483</v>
      </c>
      <c r="F326" s="235" t="s">
        <v>484</v>
      </c>
      <c r="G326" s="236" t="s">
        <v>161</v>
      </c>
      <c r="H326" s="237">
        <v>7.9210000000000003</v>
      </c>
      <c r="I326" s="238"/>
      <c r="J326" s="239">
        <f>ROUND(I326*H326,2)</f>
        <v>0</v>
      </c>
      <c r="K326" s="235" t="s">
        <v>128</v>
      </c>
      <c r="L326" s="44"/>
      <c r="M326" s="240" t="s">
        <v>1</v>
      </c>
      <c r="N326" s="241" t="s">
        <v>38</v>
      </c>
      <c r="O326" s="91"/>
      <c r="P326" s="242">
        <f>O326*H326</f>
        <v>0</v>
      </c>
      <c r="Q326" s="242">
        <v>0</v>
      </c>
      <c r="R326" s="242">
        <f>Q326*H326</f>
        <v>0</v>
      </c>
      <c r="S326" s="242">
        <v>0</v>
      </c>
      <c r="T326" s="243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4" t="s">
        <v>129</v>
      </c>
      <c r="AT326" s="244" t="s">
        <v>124</v>
      </c>
      <c r="AU326" s="244" t="s">
        <v>82</v>
      </c>
      <c r="AY326" s="17" t="s">
        <v>123</v>
      </c>
      <c r="BE326" s="245">
        <f>IF(N326="základní",J326,0)</f>
        <v>0</v>
      </c>
      <c r="BF326" s="245">
        <f>IF(N326="snížená",J326,0)</f>
        <v>0</v>
      </c>
      <c r="BG326" s="245">
        <f>IF(N326="zákl. přenesená",J326,0)</f>
        <v>0</v>
      </c>
      <c r="BH326" s="245">
        <f>IF(N326="sníž. přenesená",J326,0)</f>
        <v>0</v>
      </c>
      <c r="BI326" s="245">
        <f>IF(N326="nulová",J326,0)</f>
        <v>0</v>
      </c>
      <c r="BJ326" s="17" t="s">
        <v>80</v>
      </c>
      <c r="BK326" s="245">
        <f>ROUND(I326*H326,2)</f>
        <v>0</v>
      </c>
      <c r="BL326" s="17" t="s">
        <v>129</v>
      </c>
      <c r="BM326" s="244" t="s">
        <v>485</v>
      </c>
    </row>
    <row r="327" s="2" customFormat="1" ht="16.5" customHeight="1">
      <c r="A327" s="38"/>
      <c r="B327" s="39"/>
      <c r="C327" s="233" t="s">
        <v>486</v>
      </c>
      <c r="D327" s="233" t="s">
        <v>124</v>
      </c>
      <c r="E327" s="234" t="s">
        <v>487</v>
      </c>
      <c r="F327" s="235" t="s">
        <v>488</v>
      </c>
      <c r="G327" s="236" t="s">
        <v>161</v>
      </c>
      <c r="H327" s="237">
        <v>7.9210000000000003</v>
      </c>
      <c r="I327" s="238"/>
      <c r="J327" s="239">
        <f>ROUND(I327*H327,2)</f>
        <v>0</v>
      </c>
      <c r="K327" s="235" t="s">
        <v>128</v>
      </c>
      <c r="L327" s="44"/>
      <c r="M327" s="240" t="s">
        <v>1</v>
      </c>
      <c r="N327" s="241" t="s">
        <v>38</v>
      </c>
      <c r="O327" s="91"/>
      <c r="P327" s="242">
        <f>O327*H327</f>
        <v>0</v>
      </c>
      <c r="Q327" s="242">
        <v>0</v>
      </c>
      <c r="R327" s="242">
        <f>Q327*H327</f>
        <v>0</v>
      </c>
      <c r="S327" s="242">
        <v>0</v>
      </c>
      <c r="T327" s="243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4" t="s">
        <v>129</v>
      </c>
      <c r="AT327" s="244" t="s">
        <v>124</v>
      </c>
      <c r="AU327" s="244" t="s">
        <v>82</v>
      </c>
      <c r="AY327" s="17" t="s">
        <v>123</v>
      </c>
      <c r="BE327" s="245">
        <f>IF(N327="základní",J327,0)</f>
        <v>0</v>
      </c>
      <c r="BF327" s="245">
        <f>IF(N327="snížená",J327,0)</f>
        <v>0</v>
      </c>
      <c r="BG327" s="245">
        <f>IF(N327="zákl. přenesená",J327,0)</f>
        <v>0</v>
      </c>
      <c r="BH327" s="245">
        <f>IF(N327="sníž. přenesená",J327,0)</f>
        <v>0</v>
      </c>
      <c r="BI327" s="245">
        <f>IF(N327="nulová",J327,0)</f>
        <v>0</v>
      </c>
      <c r="BJ327" s="17" t="s">
        <v>80</v>
      </c>
      <c r="BK327" s="245">
        <f>ROUND(I327*H327,2)</f>
        <v>0</v>
      </c>
      <c r="BL327" s="17" t="s">
        <v>129</v>
      </c>
      <c r="BM327" s="244" t="s">
        <v>489</v>
      </c>
    </row>
    <row r="328" s="2" customFormat="1" ht="21.75" customHeight="1">
      <c r="A328" s="38"/>
      <c r="B328" s="39"/>
      <c r="C328" s="233" t="s">
        <v>490</v>
      </c>
      <c r="D328" s="233" t="s">
        <v>124</v>
      </c>
      <c r="E328" s="234" t="s">
        <v>491</v>
      </c>
      <c r="F328" s="235" t="s">
        <v>492</v>
      </c>
      <c r="G328" s="236" t="s">
        <v>161</v>
      </c>
      <c r="H328" s="237">
        <v>7.9210000000000003</v>
      </c>
      <c r="I328" s="238"/>
      <c r="J328" s="239">
        <f>ROUND(I328*H328,2)</f>
        <v>0</v>
      </c>
      <c r="K328" s="235" t="s">
        <v>128</v>
      </c>
      <c r="L328" s="44"/>
      <c r="M328" s="240" t="s">
        <v>1</v>
      </c>
      <c r="N328" s="241" t="s">
        <v>38</v>
      </c>
      <c r="O328" s="91"/>
      <c r="P328" s="242">
        <f>O328*H328</f>
        <v>0</v>
      </c>
      <c r="Q328" s="242">
        <v>0</v>
      </c>
      <c r="R328" s="242">
        <f>Q328*H328</f>
        <v>0</v>
      </c>
      <c r="S328" s="242">
        <v>0</v>
      </c>
      <c r="T328" s="24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4" t="s">
        <v>129</v>
      </c>
      <c r="AT328" s="244" t="s">
        <v>124</v>
      </c>
      <c r="AU328" s="244" t="s">
        <v>82</v>
      </c>
      <c r="AY328" s="17" t="s">
        <v>123</v>
      </c>
      <c r="BE328" s="245">
        <f>IF(N328="základní",J328,0)</f>
        <v>0</v>
      </c>
      <c r="BF328" s="245">
        <f>IF(N328="snížená",J328,0)</f>
        <v>0</v>
      </c>
      <c r="BG328" s="245">
        <f>IF(N328="zákl. přenesená",J328,0)</f>
        <v>0</v>
      </c>
      <c r="BH328" s="245">
        <f>IF(N328="sníž. přenesená",J328,0)</f>
        <v>0</v>
      </c>
      <c r="BI328" s="245">
        <f>IF(N328="nulová",J328,0)</f>
        <v>0</v>
      </c>
      <c r="BJ328" s="17" t="s">
        <v>80</v>
      </c>
      <c r="BK328" s="245">
        <f>ROUND(I328*H328,2)</f>
        <v>0</v>
      </c>
      <c r="BL328" s="17" t="s">
        <v>129</v>
      </c>
      <c r="BM328" s="244" t="s">
        <v>493</v>
      </c>
    </row>
    <row r="329" s="2" customFormat="1" ht="16.5" customHeight="1">
      <c r="A329" s="38"/>
      <c r="B329" s="39"/>
      <c r="C329" s="233" t="s">
        <v>494</v>
      </c>
      <c r="D329" s="233" t="s">
        <v>124</v>
      </c>
      <c r="E329" s="234" t="s">
        <v>495</v>
      </c>
      <c r="F329" s="235" t="s">
        <v>496</v>
      </c>
      <c r="G329" s="236" t="s">
        <v>161</v>
      </c>
      <c r="H329" s="237">
        <v>158.41999999999999</v>
      </c>
      <c r="I329" s="238"/>
      <c r="J329" s="239">
        <f>ROUND(I329*H329,2)</f>
        <v>0</v>
      </c>
      <c r="K329" s="235" t="s">
        <v>128</v>
      </c>
      <c r="L329" s="44"/>
      <c r="M329" s="240" t="s">
        <v>1</v>
      </c>
      <c r="N329" s="241" t="s">
        <v>38</v>
      </c>
      <c r="O329" s="91"/>
      <c r="P329" s="242">
        <f>O329*H329</f>
        <v>0</v>
      </c>
      <c r="Q329" s="242">
        <v>0</v>
      </c>
      <c r="R329" s="242">
        <f>Q329*H329</f>
        <v>0</v>
      </c>
      <c r="S329" s="242">
        <v>0</v>
      </c>
      <c r="T329" s="24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4" t="s">
        <v>129</v>
      </c>
      <c r="AT329" s="244" t="s">
        <v>124</v>
      </c>
      <c r="AU329" s="244" t="s">
        <v>82</v>
      </c>
      <c r="AY329" s="17" t="s">
        <v>123</v>
      </c>
      <c r="BE329" s="245">
        <f>IF(N329="základní",J329,0)</f>
        <v>0</v>
      </c>
      <c r="BF329" s="245">
        <f>IF(N329="snížená",J329,0)</f>
        <v>0</v>
      </c>
      <c r="BG329" s="245">
        <f>IF(N329="zákl. přenesená",J329,0)</f>
        <v>0</v>
      </c>
      <c r="BH329" s="245">
        <f>IF(N329="sníž. přenesená",J329,0)</f>
        <v>0</v>
      </c>
      <c r="BI329" s="245">
        <f>IF(N329="nulová",J329,0)</f>
        <v>0</v>
      </c>
      <c r="BJ329" s="17" t="s">
        <v>80</v>
      </c>
      <c r="BK329" s="245">
        <f>ROUND(I329*H329,2)</f>
        <v>0</v>
      </c>
      <c r="BL329" s="17" t="s">
        <v>129</v>
      </c>
      <c r="BM329" s="244" t="s">
        <v>497</v>
      </c>
    </row>
    <row r="330" s="14" customFormat="1">
      <c r="A330" s="14"/>
      <c r="B330" s="257"/>
      <c r="C330" s="258"/>
      <c r="D330" s="248" t="s">
        <v>131</v>
      </c>
      <c r="E330" s="259" t="s">
        <v>1</v>
      </c>
      <c r="F330" s="260" t="s">
        <v>498</v>
      </c>
      <c r="G330" s="258"/>
      <c r="H330" s="261">
        <v>158.41999999999999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7" t="s">
        <v>131</v>
      </c>
      <c r="AU330" s="267" t="s">
        <v>82</v>
      </c>
      <c r="AV330" s="14" t="s">
        <v>82</v>
      </c>
      <c r="AW330" s="14" t="s">
        <v>30</v>
      </c>
      <c r="AX330" s="14" t="s">
        <v>80</v>
      </c>
      <c r="AY330" s="267" t="s">
        <v>123</v>
      </c>
    </row>
    <row r="331" s="2" customFormat="1" ht="21.75" customHeight="1">
      <c r="A331" s="38"/>
      <c r="B331" s="39"/>
      <c r="C331" s="233" t="s">
        <v>499</v>
      </c>
      <c r="D331" s="233" t="s">
        <v>124</v>
      </c>
      <c r="E331" s="234" t="s">
        <v>500</v>
      </c>
      <c r="F331" s="235" t="s">
        <v>501</v>
      </c>
      <c r="G331" s="236" t="s">
        <v>161</v>
      </c>
      <c r="H331" s="237">
        <v>7.9210000000000003</v>
      </c>
      <c r="I331" s="238"/>
      <c r="J331" s="239">
        <f>ROUND(I331*H331,2)</f>
        <v>0</v>
      </c>
      <c r="K331" s="235" t="s">
        <v>128</v>
      </c>
      <c r="L331" s="44"/>
      <c r="M331" s="240" t="s">
        <v>1</v>
      </c>
      <c r="N331" s="241" t="s">
        <v>38</v>
      </c>
      <c r="O331" s="91"/>
      <c r="P331" s="242">
        <f>O331*H331</f>
        <v>0</v>
      </c>
      <c r="Q331" s="242">
        <v>0</v>
      </c>
      <c r="R331" s="242">
        <f>Q331*H331</f>
        <v>0</v>
      </c>
      <c r="S331" s="242">
        <v>0</v>
      </c>
      <c r="T331" s="24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4" t="s">
        <v>129</v>
      </c>
      <c r="AT331" s="244" t="s">
        <v>124</v>
      </c>
      <c r="AU331" s="244" t="s">
        <v>82</v>
      </c>
      <c r="AY331" s="17" t="s">
        <v>123</v>
      </c>
      <c r="BE331" s="245">
        <f>IF(N331="základní",J331,0)</f>
        <v>0</v>
      </c>
      <c r="BF331" s="245">
        <f>IF(N331="snížená",J331,0)</f>
        <v>0</v>
      </c>
      <c r="BG331" s="245">
        <f>IF(N331="zákl. přenesená",J331,0)</f>
        <v>0</v>
      </c>
      <c r="BH331" s="245">
        <f>IF(N331="sníž. přenesená",J331,0)</f>
        <v>0</v>
      </c>
      <c r="BI331" s="245">
        <f>IF(N331="nulová",J331,0)</f>
        <v>0</v>
      </c>
      <c r="BJ331" s="17" t="s">
        <v>80</v>
      </c>
      <c r="BK331" s="245">
        <f>ROUND(I331*H331,2)</f>
        <v>0</v>
      </c>
      <c r="BL331" s="17" t="s">
        <v>129</v>
      </c>
      <c r="BM331" s="244" t="s">
        <v>502</v>
      </c>
    </row>
    <row r="332" s="2" customFormat="1" ht="21.75" customHeight="1">
      <c r="A332" s="38"/>
      <c r="B332" s="39"/>
      <c r="C332" s="233" t="s">
        <v>503</v>
      </c>
      <c r="D332" s="233" t="s">
        <v>124</v>
      </c>
      <c r="E332" s="234" t="s">
        <v>504</v>
      </c>
      <c r="F332" s="235" t="s">
        <v>505</v>
      </c>
      <c r="G332" s="236" t="s">
        <v>161</v>
      </c>
      <c r="H332" s="237">
        <v>7.9210000000000003</v>
      </c>
      <c r="I332" s="238"/>
      <c r="J332" s="239">
        <f>ROUND(I332*H332,2)</f>
        <v>0</v>
      </c>
      <c r="K332" s="235" t="s">
        <v>128</v>
      </c>
      <c r="L332" s="44"/>
      <c r="M332" s="240" t="s">
        <v>1</v>
      </c>
      <c r="N332" s="241" t="s">
        <v>38</v>
      </c>
      <c r="O332" s="91"/>
      <c r="P332" s="242">
        <f>O332*H332</f>
        <v>0</v>
      </c>
      <c r="Q332" s="242">
        <v>0</v>
      </c>
      <c r="R332" s="242">
        <f>Q332*H332</f>
        <v>0</v>
      </c>
      <c r="S332" s="242">
        <v>0</v>
      </c>
      <c r="T332" s="24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4" t="s">
        <v>129</v>
      </c>
      <c r="AT332" s="244" t="s">
        <v>124</v>
      </c>
      <c r="AU332" s="244" t="s">
        <v>82</v>
      </c>
      <c r="AY332" s="17" t="s">
        <v>123</v>
      </c>
      <c r="BE332" s="245">
        <f>IF(N332="základní",J332,0)</f>
        <v>0</v>
      </c>
      <c r="BF332" s="245">
        <f>IF(N332="snížená",J332,0)</f>
        <v>0</v>
      </c>
      <c r="BG332" s="245">
        <f>IF(N332="zákl. přenesená",J332,0)</f>
        <v>0</v>
      </c>
      <c r="BH332" s="245">
        <f>IF(N332="sníž. přenesená",J332,0)</f>
        <v>0</v>
      </c>
      <c r="BI332" s="245">
        <f>IF(N332="nulová",J332,0)</f>
        <v>0</v>
      </c>
      <c r="BJ332" s="17" t="s">
        <v>80</v>
      </c>
      <c r="BK332" s="245">
        <f>ROUND(I332*H332,2)</f>
        <v>0</v>
      </c>
      <c r="BL332" s="17" t="s">
        <v>129</v>
      </c>
      <c r="BM332" s="244" t="s">
        <v>506</v>
      </c>
    </row>
    <row r="333" s="14" customFormat="1">
      <c r="A333" s="14"/>
      <c r="B333" s="257"/>
      <c r="C333" s="258"/>
      <c r="D333" s="248" t="s">
        <v>131</v>
      </c>
      <c r="E333" s="259" t="s">
        <v>1</v>
      </c>
      <c r="F333" s="260" t="s">
        <v>507</v>
      </c>
      <c r="G333" s="258"/>
      <c r="H333" s="261">
        <v>7.9210000000000003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7" t="s">
        <v>131</v>
      </c>
      <c r="AU333" s="267" t="s">
        <v>82</v>
      </c>
      <c r="AV333" s="14" t="s">
        <v>82</v>
      </c>
      <c r="AW333" s="14" t="s">
        <v>30</v>
      </c>
      <c r="AX333" s="14" t="s">
        <v>80</v>
      </c>
      <c r="AY333" s="267" t="s">
        <v>123</v>
      </c>
    </row>
    <row r="334" s="12" customFormat="1" ht="22.8" customHeight="1">
      <c r="A334" s="12"/>
      <c r="B334" s="219"/>
      <c r="C334" s="220"/>
      <c r="D334" s="221" t="s">
        <v>72</v>
      </c>
      <c r="E334" s="289" t="s">
        <v>508</v>
      </c>
      <c r="F334" s="289" t="s">
        <v>509</v>
      </c>
      <c r="G334" s="220"/>
      <c r="H334" s="220"/>
      <c r="I334" s="223"/>
      <c r="J334" s="290">
        <f>BK334</f>
        <v>0</v>
      </c>
      <c r="K334" s="220"/>
      <c r="L334" s="225"/>
      <c r="M334" s="226"/>
      <c r="N334" s="227"/>
      <c r="O334" s="227"/>
      <c r="P334" s="228">
        <f>P335</f>
        <v>0</v>
      </c>
      <c r="Q334" s="227"/>
      <c r="R334" s="228">
        <f>R335</f>
        <v>0</v>
      </c>
      <c r="S334" s="227"/>
      <c r="T334" s="229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30" t="s">
        <v>80</v>
      </c>
      <c r="AT334" s="231" t="s">
        <v>72</v>
      </c>
      <c r="AU334" s="231" t="s">
        <v>80</v>
      </c>
      <c r="AY334" s="230" t="s">
        <v>123</v>
      </c>
      <c r="BK334" s="232">
        <f>BK335</f>
        <v>0</v>
      </c>
    </row>
    <row r="335" s="2" customFormat="1" ht="21.75" customHeight="1">
      <c r="A335" s="38"/>
      <c r="B335" s="39"/>
      <c r="C335" s="233" t="s">
        <v>510</v>
      </c>
      <c r="D335" s="233" t="s">
        <v>124</v>
      </c>
      <c r="E335" s="234" t="s">
        <v>511</v>
      </c>
      <c r="F335" s="235" t="s">
        <v>512</v>
      </c>
      <c r="G335" s="236" t="s">
        <v>161</v>
      </c>
      <c r="H335" s="237">
        <v>112.253</v>
      </c>
      <c r="I335" s="238"/>
      <c r="J335" s="239">
        <f>ROUND(I335*H335,2)</f>
        <v>0</v>
      </c>
      <c r="K335" s="235" t="s">
        <v>128</v>
      </c>
      <c r="L335" s="44"/>
      <c r="M335" s="240" t="s">
        <v>1</v>
      </c>
      <c r="N335" s="241" t="s">
        <v>38</v>
      </c>
      <c r="O335" s="91"/>
      <c r="P335" s="242">
        <f>O335*H335</f>
        <v>0</v>
      </c>
      <c r="Q335" s="242">
        <v>0</v>
      </c>
      <c r="R335" s="242">
        <f>Q335*H335</f>
        <v>0</v>
      </c>
      <c r="S335" s="242">
        <v>0</v>
      </c>
      <c r="T335" s="243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4" t="s">
        <v>213</v>
      </c>
      <c r="AT335" s="244" t="s">
        <v>124</v>
      </c>
      <c r="AU335" s="244" t="s">
        <v>82</v>
      </c>
      <c r="AY335" s="17" t="s">
        <v>123</v>
      </c>
      <c r="BE335" s="245">
        <f>IF(N335="základní",J335,0)</f>
        <v>0</v>
      </c>
      <c r="BF335" s="245">
        <f>IF(N335="snížená",J335,0)</f>
        <v>0</v>
      </c>
      <c r="BG335" s="245">
        <f>IF(N335="zákl. přenesená",J335,0)</f>
        <v>0</v>
      </c>
      <c r="BH335" s="245">
        <f>IF(N335="sníž. přenesená",J335,0)</f>
        <v>0</v>
      </c>
      <c r="BI335" s="245">
        <f>IF(N335="nulová",J335,0)</f>
        <v>0</v>
      </c>
      <c r="BJ335" s="17" t="s">
        <v>80</v>
      </c>
      <c r="BK335" s="245">
        <f>ROUND(I335*H335,2)</f>
        <v>0</v>
      </c>
      <c r="BL335" s="17" t="s">
        <v>213</v>
      </c>
      <c r="BM335" s="244" t="s">
        <v>513</v>
      </c>
    </row>
    <row r="336" s="12" customFormat="1" ht="25.92" customHeight="1">
      <c r="A336" s="12"/>
      <c r="B336" s="219"/>
      <c r="C336" s="220"/>
      <c r="D336" s="221" t="s">
        <v>72</v>
      </c>
      <c r="E336" s="222" t="s">
        <v>514</v>
      </c>
      <c r="F336" s="222" t="s">
        <v>515</v>
      </c>
      <c r="G336" s="220"/>
      <c r="H336" s="220"/>
      <c r="I336" s="223"/>
      <c r="J336" s="224">
        <f>BK336</f>
        <v>0</v>
      </c>
      <c r="K336" s="220"/>
      <c r="L336" s="225"/>
      <c r="M336" s="226"/>
      <c r="N336" s="227"/>
      <c r="O336" s="227"/>
      <c r="P336" s="228">
        <f>P337+P360</f>
        <v>0</v>
      </c>
      <c r="Q336" s="227"/>
      <c r="R336" s="228">
        <f>R337+R360</f>
        <v>2.0476990224999998</v>
      </c>
      <c r="S336" s="227"/>
      <c r="T336" s="229">
        <f>T337+T360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30" t="s">
        <v>82</v>
      </c>
      <c r="AT336" s="231" t="s">
        <v>72</v>
      </c>
      <c r="AU336" s="231" t="s">
        <v>73</v>
      </c>
      <c r="AY336" s="230" t="s">
        <v>123</v>
      </c>
      <c r="BK336" s="232">
        <f>BK337+BK360</f>
        <v>0</v>
      </c>
    </row>
    <row r="337" s="12" customFormat="1" ht="22.8" customHeight="1">
      <c r="A337" s="12"/>
      <c r="B337" s="219"/>
      <c r="C337" s="220"/>
      <c r="D337" s="221" t="s">
        <v>72</v>
      </c>
      <c r="E337" s="289" t="s">
        <v>516</v>
      </c>
      <c r="F337" s="289" t="s">
        <v>517</v>
      </c>
      <c r="G337" s="220"/>
      <c r="H337" s="220"/>
      <c r="I337" s="223"/>
      <c r="J337" s="290">
        <f>BK337</f>
        <v>0</v>
      </c>
      <c r="K337" s="220"/>
      <c r="L337" s="225"/>
      <c r="M337" s="226"/>
      <c r="N337" s="227"/>
      <c r="O337" s="227"/>
      <c r="P337" s="228">
        <f>SUM(P338:P359)</f>
        <v>0</v>
      </c>
      <c r="Q337" s="227"/>
      <c r="R337" s="228">
        <f>SUM(R338:R359)</f>
        <v>1.1346990224999998</v>
      </c>
      <c r="S337" s="227"/>
      <c r="T337" s="229">
        <f>SUM(T338:T359)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30" t="s">
        <v>82</v>
      </c>
      <c r="AT337" s="231" t="s">
        <v>72</v>
      </c>
      <c r="AU337" s="231" t="s">
        <v>80</v>
      </c>
      <c r="AY337" s="230" t="s">
        <v>123</v>
      </c>
      <c r="BK337" s="232">
        <f>SUM(BK338:BK359)</f>
        <v>0</v>
      </c>
    </row>
    <row r="338" s="2" customFormat="1" ht="21.75" customHeight="1">
      <c r="A338" s="38"/>
      <c r="B338" s="39"/>
      <c r="C338" s="233" t="s">
        <v>518</v>
      </c>
      <c r="D338" s="233" t="s">
        <v>124</v>
      </c>
      <c r="E338" s="234" t="s">
        <v>519</v>
      </c>
      <c r="F338" s="235" t="s">
        <v>520</v>
      </c>
      <c r="G338" s="236" t="s">
        <v>127</v>
      </c>
      <c r="H338" s="237">
        <v>73.665000000000006</v>
      </c>
      <c r="I338" s="238"/>
      <c r="J338" s="239">
        <f>ROUND(I338*H338,2)</f>
        <v>0</v>
      </c>
      <c r="K338" s="235" t="s">
        <v>128</v>
      </c>
      <c r="L338" s="44"/>
      <c r="M338" s="240" t="s">
        <v>1</v>
      </c>
      <c r="N338" s="241" t="s">
        <v>38</v>
      </c>
      <c r="O338" s="91"/>
      <c r="P338" s="242">
        <f>O338*H338</f>
        <v>0</v>
      </c>
      <c r="Q338" s="242">
        <v>0</v>
      </c>
      <c r="R338" s="242">
        <f>Q338*H338</f>
        <v>0</v>
      </c>
      <c r="S338" s="242">
        <v>0</v>
      </c>
      <c r="T338" s="24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4" t="s">
        <v>213</v>
      </c>
      <c r="AT338" s="244" t="s">
        <v>124</v>
      </c>
      <c r="AU338" s="244" t="s">
        <v>82</v>
      </c>
      <c r="AY338" s="17" t="s">
        <v>123</v>
      </c>
      <c r="BE338" s="245">
        <f>IF(N338="základní",J338,0)</f>
        <v>0</v>
      </c>
      <c r="BF338" s="245">
        <f>IF(N338="snížená",J338,0)</f>
        <v>0</v>
      </c>
      <c r="BG338" s="245">
        <f>IF(N338="zákl. přenesená",J338,0)</f>
        <v>0</v>
      </c>
      <c r="BH338" s="245">
        <f>IF(N338="sníž. přenesená",J338,0)</f>
        <v>0</v>
      </c>
      <c r="BI338" s="245">
        <f>IF(N338="nulová",J338,0)</f>
        <v>0</v>
      </c>
      <c r="BJ338" s="17" t="s">
        <v>80</v>
      </c>
      <c r="BK338" s="245">
        <f>ROUND(I338*H338,2)</f>
        <v>0</v>
      </c>
      <c r="BL338" s="17" t="s">
        <v>213</v>
      </c>
      <c r="BM338" s="244" t="s">
        <v>521</v>
      </c>
    </row>
    <row r="339" s="14" customFormat="1">
      <c r="A339" s="14"/>
      <c r="B339" s="257"/>
      <c r="C339" s="258"/>
      <c r="D339" s="248" t="s">
        <v>131</v>
      </c>
      <c r="E339" s="259" t="s">
        <v>1</v>
      </c>
      <c r="F339" s="260" t="s">
        <v>522</v>
      </c>
      <c r="G339" s="258"/>
      <c r="H339" s="261">
        <v>16.960000000000001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131</v>
      </c>
      <c r="AU339" s="267" t="s">
        <v>82</v>
      </c>
      <c r="AV339" s="14" t="s">
        <v>82</v>
      </c>
      <c r="AW339" s="14" t="s">
        <v>30</v>
      </c>
      <c r="AX339" s="14" t="s">
        <v>73</v>
      </c>
      <c r="AY339" s="267" t="s">
        <v>123</v>
      </c>
    </row>
    <row r="340" s="14" customFormat="1">
      <c r="A340" s="14"/>
      <c r="B340" s="257"/>
      <c r="C340" s="258"/>
      <c r="D340" s="248" t="s">
        <v>131</v>
      </c>
      <c r="E340" s="259" t="s">
        <v>1</v>
      </c>
      <c r="F340" s="260" t="s">
        <v>523</v>
      </c>
      <c r="G340" s="258"/>
      <c r="H340" s="261">
        <v>27.204999999999998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131</v>
      </c>
      <c r="AU340" s="267" t="s">
        <v>82</v>
      </c>
      <c r="AV340" s="14" t="s">
        <v>82</v>
      </c>
      <c r="AW340" s="14" t="s">
        <v>30</v>
      </c>
      <c r="AX340" s="14" t="s">
        <v>73</v>
      </c>
      <c r="AY340" s="267" t="s">
        <v>123</v>
      </c>
    </row>
    <row r="341" s="14" customFormat="1">
      <c r="A341" s="14"/>
      <c r="B341" s="257"/>
      <c r="C341" s="258"/>
      <c r="D341" s="248" t="s">
        <v>131</v>
      </c>
      <c r="E341" s="259" t="s">
        <v>1</v>
      </c>
      <c r="F341" s="260" t="s">
        <v>524</v>
      </c>
      <c r="G341" s="258"/>
      <c r="H341" s="261">
        <v>29.5</v>
      </c>
      <c r="I341" s="262"/>
      <c r="J341" s="258"/>
      <c r="K341" s="258"/>
      <c r="L341" s="263"/>
      <c r="M341" s="264"/>
      <c r="N341" s="265"/>
      <c r="O341" s="265"/>
      <c r="P341" s="265"/>
      <c r="Q341" s="265"/>
      <c r="R341" s="265"/>
      <c r="S341" s="265"/>
      <c r="T341" s="26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7" t="s">
        <v>131</v>
      </c>
      <c r="AU341" s="267" t="s">
        <v>82</v>
      </c>
      <c r="AV341" s="14" t="s">
        <v>82</v>
      </c>
      <c r="AW341" s="14" t="s">
        <v>30</v>
      </c>
      <c r="AX341" s="14" t="s">
        <v>73</v>
      </c>
      <c r="AY341" s="267" t="s">
        <v>123</v>
      </c>
    </row>
    <row r="342" s="15" customFormat="1">
      <c r="A342" s="15"/>
      <c r="B342" s="268"/>
      <c r="C342" s="269"/>
      <c r="D342" s="248" t="s">
        <v>131</v>
      </c>
      <c r="E342" s="270" t="s">
        <v>1</v>
      </c>
      <c r="F342" s="271" t="s">
        <v>135</v>
      </c>
      <c r="G342" s="269"/>
      <c r="H342" s="272">
        <v>73.664999999999992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8" t="s">
        <v>131</v>
      </c>
      <c r="AU342" s="278" t="s">
        <v>82</v>
      </c>
      <c r="AV342" s="15" t="s">
        <v>129</v>
      </c>
      <c r="AW342" s="15" t="s">
        <v>30</v>
      </c>
      <c r="AX342" s="15" t="s">
        <v>80</v>
      </c>
      <c r="AY342" s="278" t="s">
        <v>123</v>
      </c>
    </row>
    <row r="343" s="2" customFormat="1" ht="16.5" customHeight="1">
      <c r="A343" s="38"/>
      <c r="B343" s="39"/>
      <c r="C343" s="279" t="s">
        <v>525</v>
      </c>
      <c r="D343" s="279" t="s">
        <v>158</v>
      </c>
      <c r="E343" s="280" t="s">
        <v>526</v>
      </c>
      <c r="F343" s="281" t="s">
        <v>527</v>
      </c>
      <c r="G343" s="282" t="s">
        <v>161</v>
      </c>
      <c r="H343" s="283">
        <v>0.021999999999999999</v>
      </c>
      <c r="I343" s="284"/>
      <c r="J343" s="285">
        <f>ROUND(I343*H343,2)</f>
        <v>0</v>
      </c>
      <c r="K343" s="281" t="s">
        <v>128</v>
      </c>
      <c r="L343" s="286"/>
      <c r="M343" s="287" t="s">
        <v>1</v>
      </c>
      <c r="N343" s="288" t="s">
        <v>38</v>
      </c>
      <c r="O343" s="91"/>
      <c r="P343" s="242">
        <f>O343*H343</f>
        <v>0</v>
      </c>
      <c r="Q343" s="242">
        <v>1</v>
      </c>
      <c r="R343" s="242">
        <f>Q343*H343</f>
        <v>0.021999999999999999</v>
      </c>
      <c r="S343" s="242">
        <v>0</v>
      </c>
      <c r="T343" s="243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4" t="s">
        <v>302</v>
      </c>
      <c r="AT343" s="244" t="s">
        <v>158</v>
      </c>
      <c r="AU343" s="244" t="s">
        <v>82</v>
      </c>
      <c r="AY343" s="17" t="s">
        <v>123</v>
      </c>
      <c r="BE343" s="245">
        <f>IF(N343="základní",J343,0)</f>
        <v>0</v>
      </c>
      <c r="BF343" s="245">
        <f>IF(N343="snížená",J343,0)</f>
        <v>0</v>
      </c>
      <c r="BG343" s="245">
        <f>IF(N343="zákl. přenesená",J343,0)</f>
        <v>0</v>
      </c>
      <c r="BH343" s="245">
        <f>IF(N343="sníž. přenesená",J343,0)</f>
        <v>0</v>
      </c>
      <c r="BI343" s="245">
        <f>IF(N343="nulová",J343,0)</f>
        <v>0</v>
      </c>
      <c r="BJ343" s="17" t="s">
        <v>80</v>
      </c>
      <c r="BK343" s="245">
        <f>ROUND(I343*H343,2)</f>
        <v>0</v>
      </c>
      <c r="BL343" s="17" t="s">
        <v>213</v>
      </c>
      <c r="BM343" s="244" t="s">
        <v>528</v>
      </c>
    </row>
    <row r="344" s="2" customFormat="1">
      <c r="A344" s="38"/>
      <c r="B344" s="39"/>
      <c r="C344" s="40"/>
      <c r="D344" s="248" t="s">
        <v>262</v>
      </c>
      <c r="E344" s="40"/>
      <c r="F344" s="291" t="s">
        <v>529</v>
      </c>
      <c r="G344" s="40"/>
      <c r="H344" s="40"/>
      <c r="I344" s="144"/>
      <c r="J344" s="40"/>
      <c r="K344" s="40"/>
      <c r="L344" s="44"/>
      <c r="M344" s="292"/>
      <c r="N344" s="29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262</v>
      </c>
      <c r="AU344" s="17" t="s">
        <v>82</v>
      </c>
    </row>
    <row r="345" s="14" customFormat="1">
      <c r="A345" s="14"/>
      <c r="B345" s="257"/>
      <c r="C345" s="258"/>
      <c r="D345" s="248" t="s">
        <v>131</v>
      </c>
      <c r="E345" s="258"/>
      <c r="F345" s="260" t="s">
        <v>530</v>
      </c>
      <c r="G345" s="258"/>
      <c r="H345" s="261">
        <v>0.021999999999999999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131</v>
      </c>
      <c r="AU345" s="267" t="s">
        <v>82</v>
      </c>
      <c r="AV345" s="14" t="s">
        <v>82</v>
      </c>
      <c r="AW345" s="14" t="s">
        <v>4</v>
      </c>
      <c r="AX345" s="14" t="s">
        <v>80</v>
      </c>
      <c r="AY345" s="267" t="s">
        <v>123</v>
      </c>
    </row>
    <row r="346" s="2" customFormat="1" ht="21.75" customHeight="1">
      <c r="A346" s="38"/>
      <c r="B346" s="39"/>
      <c r="C346" s="233" t="s">
        <v>531</v>
      </c>
      <c r="D346" s="233" t="s">
        <v>124</v>
      </c>
      <c r="E346" s="234" t="s">
        <v>532</v>
      </c>
      <c r="F346" s="235" t="s">
        <v>533</v>
      </c>
      <c r="G346" s="236" t="s">
        <v>127</v>
      </c>
      <c r="H346" s="237">
        <v>147.33000000000001</v>
      </c>
      <c r="I346" s="238"/>
      <c r="J346" s="239">
        <f>ROUND(I346*H346,2)</f>
        <v>0</v>
      </c>
      <c r="K346" s="235" t="s">
        <v>128</v>
      </c>
      <c r="L346" s="44"/>
      <c r="M346" s="240" t="s">
        <v>1</v>
      </c>
      <c r="N346" s="241" t="s">
        <v>38</v>
      </c>
      <c r="O346" s="91"/>
      <c r="P346" s="242">
        <f>O346*H346</f>
        <v>0</v>
      </c>
      <c r="Q346" s="242">
        <v>0.00039825</v>
      </c>
      <c r="R346" s="242">
        <f>Q346*H346</f>
        <v>0.058674172500000003</v>
      </c>
      <c r="S346" s="242">
        <v>0</v>
      </c>
      <c r="T346" s="243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4" t="s">
        <v>213</v>
      </c>
      <c r="AT346" s="244" t="s">
        <v>124</v>
      </c>
      <c r="AU346" s="244" t="s">
        <v>82</v>
      </c>
      <c r="AY346" s="17" t="s">
        <v>123</v>
      </c>
      <c r="BE346" s="245">
        <f>IF(N346="základní",J346,0)</f>
        <v>0</v>
      </c>
      <c r="BF346" s="245">
        <f>IF(N346="snížená",J346,0)</f>
        <v>0</v>
      </c>
      <c r="BG346" s="245">
        <f>IF(N346="zákl. přenesená",J346,0)</f>
        <v>0</v>
      </c>
      <c r="BH346" s="245">
        <f>IF(N346="sníž. přenesená",J346,0)</f>
        <v>0</v>
      </c>
      <c r="BI346" s="245">
        <f>IF(N346="nulová",J346,0)</f>
        <v>0</v>
      </c>
      <c r="BJ346" s="17" t="s">
        <v>80</v>
      </c>
      <c r="BK346" s="245">
        <f>ROUND(I346*H346,2)</f>
        <v>0</v>
      </c>
      <c r="BL346" s="17" t="s">
        <v>213</v>
      </c>
      <c r="BM346" s="244" t="s">
        <v>534</v>
      </c>
    </row>
    <row r="347" s="13" customFormat="1">
      <c r="A347" s="13"/>
      <c r="B347" s="246"/>
      <c r="C347" s="247"/>
      <c r="D347" s="248" t="s">
        <v>131</v>
      </c>
      <c r="E347" s="249" t="s">
        <v>1</v>
      </c>
      <c r="F347" s="250" t="s">
        <v>535</v>
      </c>
      <c r="G347" s="247"/>
      <c r="H347" s="249" t="s">
        <v>1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131</v>
      </c>
      <c r="AU347" s="256" t="s">
        <v>82</v>
      </c>
      <c r="AV347" s="13" t="s">
        <v>80</v>
      </c>
      <c r="AW347" s="13" t="s">
        <v>30</v>
      </c>
      <c r="AX347" s="13" t="s">
        <v>73</v>
      </c>
      <c r="AY347" s="256" t="s">
        <v>123</v>
      </c>
    </row>
    <row r="348" s="14" customFormat="1">
      <c r="A348" s="14"/>
      <c r="B348" s="257"/>
      <c r="C348" s="258"/>
      <c r="D348" s="248" t="s">
        <v>131</v>
      </c>
      <c r="E348" s="259" t="s">
        <v>1</v>
      </c>
      <c r="F348" s="260" t="s">
        <v>536</v>
      </c>
      <c r="G348" s="258"/>
      <c r="H348" s="261">
        <v>33.920000000000002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131</v>
      </c>
      <c r="AU348" s="267" t="s">
        <v>82</v>
      </c>
      <c r="AV348" s="14" t="s">
        <v>82</v>
      </c>
      <c r="AW348" s="14" t="s">
        <v>30</v>
      </c>
      <c r="AX348" s="14" t="s">
        <v>73</v>
      </c>
      <c r="AY348" s="267" t="s">
        <v>123</v>
      </c>
    </row>
    <row r="349" s="14" customFormat="1">
      <c r="A349" s="14"/>
      <c r="B349" s="257"/>
      <c r="C349" s="258"/>
      <c r="D349" s="248" t="s">
        <v>131</v>
      </c>
      <c r="E349" s="259" t="s">
        <v>1</v>
      </c>
      <c r="F349" s="260" t="s">
        <v>537</v>
      </c>
      <c r="G349" s="258"/>
      <c r="H349" s="261">
        <v>54.409999999999997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131</v>
      </c>
      <c r="AU349" s="267" t="s">
        <v>82</v>
      </c>
      <c r="AV349" s="14" t="s">
        <v>82</v>
      </c>
      <c r="AW349" s="14" t="s">
        <v>30</v>
      </c>
      <c r="AX349" s="14" t="s">
        <v>73</v>
      </c>
      <c r="AY349" s="267" t="s">
        <v>123</v>
      </c>
    </row>
    <row r="350" s="14" customFormat="1">
      <c r="A350" s="14"/>
      <c r="B350" s="257"/>
      <c r="C350" s="258"/>
      <c r="D350" s="248" t="s">
        <v>131</v>
      </c>
      <c r="E350" s="259" t="s">
        <v>1</v>
      </c>
      <c r="F350" s="260" t="s">
        <v>538</v>
      </c>
      <c r="G350" s="258"/>
      <c r="H350" s="261">
        <v>59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7" t="s">
        <v>131</v>
      </c>
      <c r="AU350" s="267" t="s">
        <v>82</v>
      </c>
      <c r="AV350" s="14" t="s">
        <v>82</v>
      </c>
      <c r="AW350" s="14" t="s">
        <v>30</v>
      </c>
      <c r="AX350" s="14" t="s">
        <v>73</v>
      </c>
      <c r="AY350" s="267" t="s">
        <v>123</v>
      </c>
    </row>
    <row r="351" s="15" customFormat="1">
      <c r="A351" s="15"/>
      <c r="B351" s="268"/>
      <c r="C351" s="269"/>
      <c r="D351" s="248" t="s">
        <v>131</v>
      </c>
      <c r="E351" s="270" t="s">
        <v>1</v>
      </c>
      <c r="F351" s="271" t="s">
        <v>135</v>
      </c>
      <c r="G351" s="269"/>
      <c r="H351" s="272">
        <v>147.32999999999998</v>
      </c>
      <c r="I351" s="273"/>
      <c r="J351" s="269"/>
      <c r="K351" s="269"/>
      <c r="L351" s="274"/>
      <c r="M351" s="275"/>
      <c r="N351" s="276"/>
      <c r="O351" s="276"/>
      <c r="P351" s="276"/>
      <c r="Q351" s="276"/>
      <c r="R351" s="276"/>
      <c r="S351" s="276"/>
      <c r="T351" s="27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8" t="s">
        <v>131</v>
      </c>
      <c r="AU351" s="278" t="s">
        <v>82</v>
      </c>
      <c r="AV351" s="15" t="s">
        <v>129</v>
      </c>
      <c r="AW351" s="15" t="s">
        <v>30</v>
      </c>
      <c r="AX351" s="15" t="s">
        <v>80</v>
      </c>
      <c r="AY351" s="278" t="s">
        <v>123</v>
      </c>
    </row>
    <row r="352" s="2" customFormat="1" ht="21.75" customHeight="1">
      <c r="A352" s="38"/>
      <c r="B352" s="39"/>
      <c r="C352" s="233" t="s">
        <v>539</v>
      </c>
      <c r="D352" s="233" t="s">
        <v>124</v>
      </c>
      <c r="E352" s="234" t="s">
        <v>540</v>
      </c>
      <c r="F352" s="235" t="s">
        <v>541</v>
      </c>
      <c r="G352" s="236" t="s">
        <v>127</v>
      </c>
      <c r="H352" s="237">
        <v>17.800000000000001</v>
      </c>
      <c r="I352" s="238"/>
      <c r="J352" s="239">
        <f>ROUND(I352*H352,2)</f>
        <v>0</v>
      </c>
      <c r="K352" s="235" t="s">
        <v>128</v>
      </c>
      <c r="L352" s="44"/>
      <c r="M352" s="240" t="s">
        <v>1</v>
      </c>
      <c r="N352" s="241" t="s">
        <v>38</v>
      </c>
      <c r="O352" s="91"/>
      <c r="P352" s="242">
        <f>O352*H352</f>
        <v>0</v>
      </c>
      <c r="Q352" s="242">
        <v>0.00039825</v>
      </c>
      <c r="R352" s="242">
        <f>Q352*H352</f>
        <v>0.0070888500000000007</v>
      </c>
      <c r="S352" s="242">
        <v>0</v>
      </c>
      <c r="T352" s="24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4" t="s">
        <v>213</v>
      </c>
      <c r="AT352" s="244" t="s">
        <v>124</v>
      </c>
      <c r="AU352" s="244" t="s">
        <v>82</v>
      </c>
      <c r="AY352" s="17" t="s">
        <v>123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17" t="s">
        <v>80</v>
      </c>
      <c r="BK352" s="245">
        <f>ROUND(I352*H352,2)</f>
        <v>0</v>
      </c>
      <c r="BL352" s="17" t="s">
        <v>213</v>
      </c>
      <c r="BM352" s="244" t="s">
        <v>542</v>
      </c>
    </row>
    <row r="353" s="14" customFormat="1">
      <c r="A353" s="14"/>
      <c r="B353" s="257"/>
      <c r="C353" s="258"/>
      <c r="D353" s="248" t="s">
        <v>131</v>
      </c>
      <c r="E353" s="259" t="s">
        <v>1</v>
      </c>
      <c r="F353" s="260" t="s">
        <v>543</v>
      </c>
      <c r="G353" s="258"/>
      <c r="H353" s="261">
        <v>17.800000000000001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7" t="s">
        <v>131</v>
      </c>
      <c r="AU353" s="267" t="s">
        <v>82</v>
      </c>
      <c r="AV353" s="14" t="s">
        <v>82</v>
      </c>
      <c r="AW353" s="14" t="s">
        <v>30</v>
      </c>
      <c r="AX353" s="14" t="s">
        <v>80</v>
      </c>
      <c r="AY353" s="267" t="s">
        <v>123</v>
      </c>
    </row>
    <row r="354" s="2" customFormat="1" ht="44.25" customHeight="1">
      <c r="A354" s="38"/>
      <c r="B354" s="39"/>
      <c r="C354" s="279" t="s">
        <v>544</v>
      </c>
      <c r="D354" s="279" t="s">
        <v>158</v>
      </c>
      <c r="E354" s="280" t="s">
        <v>545</v>
      </c>
      <c r="F354" s="281" t="s">
        <v>546</v>
      </c>
      <c r="G354" s="282" t="s">
        <v>127</v>
      </c>
      <c r="H354" s="283">
        <v>189.90000000000001</v>
      </c>
      <c r="I354" s="284"/>
      <c r="J354" s="285">
        <f>ROUND(I354*H354,2)</f>
        <v>0</v>
      </c>
      <c r="K354" s="281" t="s">
        <v>128</v>
      </c>
      <c r="L354" s="286"/>
      <c r="M354" s="287" t="s">
        <v>1</v>
      </c>
      <c r="N354" s="288" t="s">
        <v>38</v>
      </c>
      <c r="O354" s="91"/>
      <c r="P354" s="242">
        <f>O354*H354</f>
        <v>0</v>
      </c>
      <c r="Q354" s="242">
        <v>0.0054999999999999997</v>
      </c>
      <c r="R354" s="242">
        <f>Q354*H354</f>
        <v>1.0444499999999999</v>
      </c>
      <c r="S354" s="242">
        <v>0</v>
      </c>
      <c r="T354" s="24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4" t="s">
        <v>302</v>
      </c>
      <c r="AT354" s="244" t="s">
        <v>158</v>
      </c>
      <c r="AU354" s="244" t="s">
        <v>82</v>
      </c>
      <c r="AY354" s="17" t="s">
        <v>123</v>
      </c>
      <c r="BE354" s="245">
        <f>IF(N354="základní",J354,0)</f>
        <v>0</v>
      </c>
      <c r="BF354" s="245">
        <f>IF(N354="snížená",J354,0)</f>
        <v>0</v>
      </c>
      <c r="BG354" s="245">
        <f>IF(N354="zákl. přenesená",J354,0)</f>
        <v>0</v>
      </c>
      <c r="BH354" s="245">
        <f>IF(N354="sníž. přenesená",J354,0)</f>
        <v>0</v>
      </c>
      <c r="BI354" s="245">
        <f>IF(N354="nulová",J354,0)</f>
        <v>0</v>
      </c>
      <c r="BJ354" s="17" t="s">
        <v>80</v>
      </c>
      <c r="BK354" s="245">
        <f>ROUND(I354*H354,2)</f>
        <v>0</v>
      </c>
      <c r="BL354" s="17" t="s">
        <v>213</v>
      </c>
      <c r="BM354" s="244" t="s">
        <v>547</v>
      </c>
    </row>
    <row r="355" s="13" customFormat="1">
      <c r="A355" s="13"/>
      <c r="B355" s="246"/>
      <c r="C355" s="247"/>
      <c r="D355" s="248" t="s">
        <v>131</v>
      </c>
      <c r="E355" s="249" t="s">
        <v>1</v>
      </c>
      <c r="F355" s="250" t="s">
        <v>548</v>
      </c>
      <c r="G355" s="247"/>
      <c r="H355" s="249" t="s">
        <v>1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6" t="s">
        <v>131</v>
      </c>
      <c r="AU355" s="256" t="s">
        <v>82</v>
      </c>
      <c r="AV355" s="13" t="s">
        <v>80</v>
      </c>
      <c r="AW355" s="13" t="s">
        <v>30</v>
      </c>
      <c r="AX355" s="13" t="s">
        <v>73</v>
      </c>
      <c r="AY355" s="256" t="s">
        <v>123</v>
      </c>
    </row>
    <row r="356" s="14" customFormat="1">
      <c r="A356" s="14"/>
      <c r="B356" s="257"/>
      <c r="C356" s="258"/>
      <c r="D356" s="248" t="s">
        <v>131</v>
      </c>
      <c r="E356" s="259" t="s">
        <v>1</v>
      </c>
      <c r="F356" s="260" t="s">
        <v>549</v>
      </c>
      <c r="G356" s="258"/>
      <c r="H356" s="261">
        <v>189.90000000000001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131</v>
      </c>
      <c r="AU356" s="267" t="s">
        <v>82</v>
      </c>
      <c r="AV356" s="14" t="s">
        <v>82</v>
      </c>
      <c r="AW356" s="14" t="s">
        <v>30</v>
      </c>
      <c r="AX356" s="14" t="s">
        <v>80</v>
      </c>
      <c r="AY356" s="267" t="s">
        <v>123</v>
      </c>
    </row>
    <row r="357" s="2" customFormat="1" ht="21.75" customHeight="1">
      <c r="A357" s="38"/>
      <c r="B357" s="39"/>
      <c r="C357" s="233" t="s">
        <v>550</v>
      </c>
      <c r="D357" s="233" t="s">
        <v>124</v>
      </c>
      <c r="E357" s="234" t="s">
        <v>551</v>
      </c>
      <c r="F357" s="235" t="s">
        <v>552</v>
      </c>
      <c r="G357" s="236" t="s">
        <v>206</v>
      </c>
      <c r="H357" s="237">
        <v>22.600000000000001</v>
      </c>
      <c r="I357" s="238"/>
      <c r="J357" s="239">
        <f>ROUND(I357*H357,2)</f>
        <v>0</v>
      </c>
      <c r="K357" s="235" t="s">
        <v>128</v>
      </c>
      <c r="L357" s="44"/>
      <c r="M357" s="240" t="s">
        <v>1</v>
      </c>
      <c r="N357" s="241" t="s">
        <v>38</v>
      </c>
      <c r="O357" s="91"/>
      <c r="P357" s="242">
        <f>O357*H357</f>
        <v>0</v>
      </c>
      <c r="Q357" s="242">
        <v>0.00011</v>
      </c>
      <c r="R357" s="242">
        <f>Q357*H357</f>
        <v>0.0024860000000000004</v>
      </c>
      <c r="S357" s="242">
        <v>0</v>
      </c>
      <c r="T357" s="24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4" t="s">
        <v>213</v>
      </c>
      <c r="AT357" s="244" t="s">
        <v>124</v>
      </c>
      <c r="AU357" s="244" t="s">
        <v>82</v>
      </c>
      <c r="AY357" s="17" t="s">
        <v>123</v>
      </c>
      <c r="BE357" s="245">
        <f>IF(N357="základní",J357,0)</f>
        <v>0</v>
      </c>
      <c r="BF357" s="245">
        <f>IF(N357="snížená",J357,0)</f>
        <v>0</v>
      </c>
      <c r="BG357" s="245">
        <f>IF(N357="zákl. přenesená",J357,0)</f>
        <v>0</v>
      </c>
      <c r="BH357" s="245">
        <f>IF(N357="sníž. přenesená",J357,0)</f>
        <v>0</v>
      </c>
      <c r="BI357" s="245">
        <f>IF(N357="nulová",J357,0)</f>
        <v>0</v>
      </c>
      <c r="BJ357" s="17" t="s">
        <v>80</v>
      </c>
      <c r="BK357" s="245">
        <f>ROUND(I357*H357,2)</f>
        <v>0</v>
      </c>
      <c r="BL357" s="17" t="s">
        <v>213</v>
      </c>
      <c r="BM357" s="244" t="s">
        <v>553</v>
      </c>
    </row>
    <row r="358" s="14" customFormat="1">
      <c r="A358" s="14"/>
      <c r="B358" s="257"/>
      <c r="C358" s="258"/>
      <c r="D358" s="248" t="s">
        <v>131</v>
      </c>
      <c r="E358" s="259" t="s">
        <v>1</v>
      </c>
      <c r="F358" s="260" t="s">
        <v>554</v>
      </c>
      <c r="G358" s="258"/>
      <c r="H358" s="261">
        <v>22.600000000000001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7" t="s">
        <v>131</v>
      </c>
      <c r="AU358" s="267" t="s">
        <v>82</v>
      </c>
      <c r="AV358" s="14" t="s">
        <v>82</v>
      </c>
      <c r="AW358" s="14" t="s">
        <v>30</v>
      </c>
      <c r="AX358" s="14" t="s">
        <v>80</v>
      </c>
      <c r="AY358" s="267" t="s">
        <v>123</v>
      </c>
    </row>
    <row r="359" s="2" customFormat="1" ht="21.75" customHeight="1">
      <c r="A359" s="38"/>
      <c r="B359" s="39"/>
      <c r="C359" s="233" t="s">
        <v>555</v>
      </c>
      <c r="D359" s="233" t="s">
        <v>124</v>
      </c>
      <c r="E359" s="234" t="s">
        <v>556</v>
      </c>
      <c r="F359" s="235" t="s">
        <v>557</v>
      </c>
      <c r="G359" s="236" t="s">
        <v>161</v>
      </c>
      <c r="H359" s="237">
        <v>1.135</v>
      </c>
      <c r="I359" s="238"/>
      <c r="J359" s="239">
        <f>ROUND(I359*H359,2)</f>
        <v>0</v>
      </c>
      <c r="K359" s="235" t="s">
        <v>128</v>
      </c>
      <c r="L359" s="44"/>
      <c r="M359" s="240" t="s">
        <v>1</v>
      </c>
      <c r="N359" s="241" t="s">
        <v>38</v>
      </c>
      <c r="O359" s="91"/>
      <c r="P359" s="242">
        <f>O359*H359</f>
        <v>0</v>
      </c>
      <c r="Q359" s="242">
        <v>0</v>
      </c>
      <c r="R359" s="242">
        <f>Q359*H359</f>
        <v>0</v>
      </c>
      <c r="S359" s="242">
        <v>0</v>
      </c>
      <c r="T359" s="243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4" t="s">
        <v>129</v>
      </c>
      <c r="AT359" s="244" t="s">
        <v>124</v>
      </c>
      <c r="AU359" s="244" t="s">
        <v>82</v>
      </c>
      <c r="AY359" s="17" t="s">
        <v>123</v>
      </c>
      <c r="BE359" s="245">
        <f>IF(N359="základní",J359,0)</f>
        <v>0</v>
      </c>
      <c r="BF359" s="245">
        <f>IF(N359="snížená",J359,0)</f>
        <v>0</v>
      </c>
      <c r="BG359" s="245">
        <f>IF(N359="zákl. přenesená",J359,0)</f>
        <v>0</v>
      </c>
      <c r="BH359" s="245">
        <f>IF(N359="sníž. přenesená",J359,0)</f>
        <v>0</v>
      </c>
      <c r="BI359" s="245">
        <f>IF(N359="nulová",J359,0)</f>
        <v>0</v>
      </c>
      <c r="BJ359" s="17" t="s">
        <v>80</v>
      </c>
      <c r="BK359" s="245">
        <f>ROUND(I359*H359,2)</f>
        <v>0</v>
      </c>
      <c r="BL359" s="17" t="s">
        <v>129</v>
      </c>
      <c r="BM359" s="244" t="s">
        <v>558</v>
      </c>
    </row>
    <row r="360" s="12" customFormat="1" ht="22.8" customHeight="1">
      <c r="A360" s="12"/>
      <c r="B360" s="219"/>
      <c r="C360" s="220"/>
      <c r="D360" s="221" t="s">
        <v>72</v>
      </c>
      <c r="E360" s="289" t="s">
        <v>559</v>
      </c>
      <c r="F360" s="289" t="s">
        <v>560</v>
      </c>
      <c r="G360" s="220"/>
      <c r="H360" s="220"/>
      <c r="I360" s="223"/>
      <c r="J360" s="290">
        <f>BK360</f>
        <v>0</v>
      </c>
      <c r="K360" s="220"/>
      <c r="L360" s="225"/>
      <c r="M360" s="226"/>
      <c r="N360" s="227"/>
      <c r="O360" s="227"/>
      <c r="P360" s="228">
        <f>SUM(P361:P365)</f>
        <v>0</v>
      </c>
      <c r="Q360" s="227"/>
      <c r="R360" s="228">
        <f>SUM(R361:R365)</f>
        <v>0.91300000000000003</v>
      </c>
      <c r="S360" s="227"/>
      <c r="T360" s="229">
        <f>SUM(T361:T365)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30" t="s">
        <v>82</v>
      </c>
      <c r="AT360" s="231" t="s">
        <v>72</v>
      </c>
      <c r="AU360" s="231" t="s">
        <v>80</v>
      </c>
      <c r="AY360" s="230" t="s">
        <v>123</v>
      </c>
      <c r="BK360" s="232">
        <f>SUM(BK361:BK365)</f>
        <v>0</v>
      </c>
    </row>
    <row r="361" s="2" customFormat="1" ht="21.75" customHeight="1">
      <c r="A361" s="38"/>
      <c r="B361" s="39"/>
      <c r="C361" s="233" t="s">
        <v>244</v>
      </c>
      <c r="D361" s="233" t="s">
        <v>124</v>
      </c>
      <c r="E361" s="234" t="s">
        <v>561</v>
      </c>
      <c r="F361" s="235" t="s">
        <v>562</v>
      </c>
      <c r="G361" s="236" t="s">
        <v>127</v>
      </c>
      <c r="H361" s="237">
        <v>7.2999999999999998</v>
      </c>
      <c r="I361" s="238"/>
      <c r="J361" s="239">
        <f>ROUND(I361*H361,2)</f>
        <v>0</v>
      </c>
      <c r="K361" s="235" t="s">
        <v>128</v>
      </c>
      <c r="L361" s="44"/>
      <c r="M361" s="240" t="s">
        <v>1</v>
      </c>
      <c r="N361" s="241" t="s">
        <v>38</v>
      </c>
      <c r="O361" s="91"/>
      <c r="P361" s="242">
        <f>O361*H361</f>
        <v>0</v>
      </c>
      <c r="Q361" s="242">
        <v>0</v>
      </c>
      <c r="R361" s="242">
        <f>Q361*H361</f>
        <v>0</v>
      </c>
      <c r="S361" s="242">
        <v>0</v>
      </c>
      <c r="T361" s="243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4" t="s">
        <v>213</v>
      </c>
      <c r="AT361" s="244" t="s">
        <v>124</v>
      </c>
      <c r="AU361" s="244" t="s">
        <v>82</v>
      </c>
      <c r="AY361" s="17" t="s">
        <v>123</v>
      </c>
      <c r="BE361" s="245">
        <f>IF(N361="základní",J361,0)</f>
        <v>0</v>
      </c>
      <c r="BF361" s="245">
        <f>IF(N361="snížená",J361,0)</f>
        <v>0</v>
      </c>
      <c r="BG361" s="245">
        <f>IF(N361="zákl. přenesená",J361,0)</f>
        <v>0</v>
      </c>
      <c r="BH361" s="245">
        <f>IF(N361="sníž. přenesená",J361,0)</f>
        <v>0</v>
      </c>
      <c r="BI361" s="245">
        <f>IF(N361="nulová",J361,0)</f>
        <v>0</v>
      </c>
      <c r="BJ361" s="17" t="s">
        <v>80</v>
      </c>
      <c r="BK361" s="245">
        <f>ROUND(I361*H361,2)</f>
        <v>0</v>
      </c>
      <c r="BL361" s="17" t="s">
        <v>213</v>
      </c>
      <c r="BM361" s="244" t="s">
        <v>563</v>
      </c>
    </row>
    <row r="362" s="14" customFormat="1">
      <c r="A362" s="14"/>
      <c r="B362" s="257"/>
      <c r="C362" s="258"/>
      <c r="D362" s="248" t="s">
        <v>131</v>
      </c>
      <c r="E362" s="259" t="s">
        <v>1</v>
      </c>
      <c r="F362" s="260" t="s">
        <v>564</v>
      </c>
      <c r="G362" s="258"/>
      <c r="H362" s="261">
        <v>5.2999999999999998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131</v>
      </c>
      <c r="AU362" s="267" t="s">
        <v>82</v>
      </c>
      <c r="AV362" s="14" t="s">
        <v>82</v>
      </c>
      <c r="AW362" s="14" t="s">
        <v>30</v>
      </c>
      <c r="AX362" s="14" t="s">
        <v>73</v>
      </c>
      <c r="AY362" s="267" t="s">
        <v>123</v>
      </c>
    </row>
    <row r="363" s="14" customFormat="1">
      <c r="A363" s="14"/>
      <c r="B363" s="257"/>
      <c r="C363" s="258"/>
      <c r="D363" s="248" t="s">
        <v>131</v>
      </c>
      <c r="E363" s="259" t="s">
        <v>1</v>
      </c>
      <c r="F363" s="260" t="s">
        <v>565</v>
      </c>
      <c r="G363" s="258"/>
      <c r="H363" s="261">
        <v>2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7" t="s">
        <v>131</v>
      </c>
      <c r="AU363" s="267" t="s">
        <v>82</v>
      </c>
      <c r="AV363" s="14" t="s">
        <v>82</v>
      </c>
      <c r="AW363" s="14" t="s">
        <v>30</v>
      </c>
      <c r="AX363" s="14" t="s">
        <v>73</v>
      </c>
      <c r="AY363" s="267" t="s">
        <v>123</v>
      </c>
    </row>
    <row r="364" s="15" customFormat="1">
      <c r="A364" s="15"/>
      <c r="B364" s="268"/>
      <c r="C364" s="269"/>
      <c r="D364" s="248" t="s">
        <v>131</v>
      </c>
      <c r="E364" s="270" t="s">
        <v>1</v>
      </c>
      <c r="F364" s="271" t="s">
        <v>135</v>
      </c>
      <c r="G364" s="269"/>
      <c r="H364" s="272">
        <v>7.2999999999999998</v>
      </c>
      <c r="I364" s="273"/>
      <c r="J364" s="269"/>
      <c r="K364" s="269"/>
      <c r="L364" s="274"/>
      <c r="M364" s="275"/>
      <c r="N364" s="276"/>
      <c r="O364" s="276"/>
      <c r="P364" s="276"/>
      <c r="Q364" s="276"/>
      <c r="R364" s="276"/>
      <c r="S364" s="276"/>
      <c r="T364" s="27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8" t="s">
        <v>131</v>
      </c>
      <c r="AU364" s="278" t="s">
        <v>82</v>
      </c>
      <c r="AV364" s="15" t="s">
        <v>129</v>
      </c>
      <c r="AW364" s="15" t="s">
        <v>30</v>
      </c>
      <c r="AX364" s="15" t="s">
        <v>80</v>
      </c>
      <c r="AY364" s="278" t="s">
        <v>123</v>
      </c>
    </row>
    <row r="365" s="2" customFormat="1" ht="16.5" customHeight="1">
      <c r="A365" s="38"/>
      <c r="B365" s="39"/>
      <c r="C365" s="279" t="s">
        <v>566</v>
      </c>
      <c r="D365" s="279" t="s">
        <v>158</v>
      </c>
      <c r="E365" s="280" t="s">
        <v>567</v>
      </c>
      <c r="F365" s="281" t="s">
        <v>568</v>
      </c>
      <c r="G365" s="282" t="s">
        <v>161</v>
      </c>
      <c r="H365" s="283">
        <v>0.91300000000000003</v>
      </c>
      <c r="I365" s="284"/>
      <c r="J365" s="285">
        <f>ROUND(I365*H365,2)</f>
        <v>0</v>
      </c>
      <c r="K365" s="281" t="s">
        <v>128</v>
      </c>
      <c r="L365" s="286"/>
      <c r="M365" s="294" t="s">
        <v>1</v>
      </c>
      <c r="N365" s="295" t="s">
        <v>38</v>
      </c>
      <c r="O365" s="296"/>
      <c r="P365" s="297">
        <f>O365*H365</f>
        <v>0</v>
      </c>
      <c r="Q365" s="297">
        <v>1</v>
      </c>
      <c r="R365" s="297">
        <f>Q365*H365</f>
        <v>0.91300000000000003</v>
      </c>
      <c r="S365" s="297">
        <v>0</v>
      </c>
      <c r="T365" s="29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4" t="s">
        <v>302</v>
      </c>
      <c r="AT365" s="244" t="s">
        <v>158</v>
      </c>
      <c r="AU365" s="244" t="s">
        <v>82</v>
      </c>
      <c r="AY365" s="17" t="s">
        <v>123</v>
      </c>
      <c r="BE365" s="245">
        <f>IF(N365="základní",J365,0)</f>
        <v>0</v>
      </c>
      <c r="BF365" s="245">
        <f>IF(N365="snížená",J365,0)</f>
        <v>0</v>
      </c>
      <c r="BG365" s="245">
        <f>IF(N365="zákl. přenesená",J365,0)</f>
        <v>0</v>
      </c>
      <c r="BH365" s="245">
        <f>IF(N365="sníž. přenesená",J365,0)</f>
        <v>0</v>
      </c>
      <c r="BI365" s="245">
        <f>IF(N365="nulová",J365,0)</f>
        <v>0</v>
      </c>
      <c r="BJ365" s="17" t="s">
        <v>80</v>
      </c>
      <c r="BK365" s="245">
        <f>ROUND(I365*H365,2)</f>
        <v>0</v>
      </c>
      <c r="BL365" s="17" t="s">
        <v>213</v>
      </c>
      <c r="BM365" s="244" t="s">
        <v>569</v>
      </c>
    </row>
    <row r="366" s="2" customFormat="1" ht="6.96" customHeight="1">
      <c r="A366" s="38"/>
      <c r="B366" s="66"/>
      <c r="C366" s="67"/>
      <c r="D366" s="67"/>
      <c r="E366" s="67"/>
      <c r="F366" s="67"/>
      <c r="G366" s="67"/>
      <c r="H366" s="67"/>
      <c r="I366" s="183"/>
      <c r="J366" s="67"/>
      <c r="K366" s="67"/>
      <c r="L366" s="44"/>
      <c r="M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</row>
  </sheetData>
  <sheetProtection sheet="1" autoFilter="0" formatColumns="0" formatRows="0" objects="1" scenarios="1" spinCount="100000" saltValue="JLefbgRdx2IT0HzLcltazyoECKz39bCRPyGVIIGOy51LH8F7nIXbC75507gYszpi9k1fztdIKah88qt0EzcxjA==" hashValue="XdRzVu4y0702LAd/zPeTcNBoASZhHD6fnRgdD18D+bkosad1dXKvz0x+MTIAIDIr7j+oRMFQgn25EugQhBXxIw==" algorithmName="SHA-512" password="CC35"/>
  <autoFilter ref="C127:K36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mostu v km 68,252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570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ROUND((SUM(BE120:BE166)),  2)</f>
        <v>0</v>
      </c>
      <c r="G33" s="38"/>
      <c r="H33" s="38"/>
      <c r="I33" s="162">
        <v>0.20999999999999999</v>
      </c>
      <c r="J33" s="161">
        <f>ROUND(((SUM(BE120:BE166))*I33),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ROUND((SUM(BF120:BF166)),  2)</f>
        <v>0</v>
      </c>
      <c r="G34" s="38"/>
      <c r="H34" s="38"/>
      <c r="I34" s="162">
        <v>0.14999999999999999</v>
      </c>
      <c r="J34" s="161">
        <f>ROUND(((SUM(BF120:BF166))*I34),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ROUND((SUM(BG120:BG166)),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ROUND((SUM(BH120:BH166)),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ROUND((SUM(BI120:BI166)),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mostu v km 68,252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Železniční svršek na mostě v km 68,252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571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572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3"/>
      <c r="C99" s="194"/>
      <c r="D99" s="195" t="s">
        <v>573</v>
      </c>
      <c r="E99" s="196"/>
      <c r="F99" s="196"/>
      <c r="G99" s="196"/>
      <c r="H99" s="196"/>
      <c r="I99" s="197"/>
      <c r="J99" s="198">
        <f>J153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3"/>
      <c r="C100" s="194"/>
      <c r="D100" s="195" t="s">
        <v>574</v>
      </c>
      <c r="E100" s="196"/>
      <c r="F100" s="196"/>
      <c r="G100" s="196"/>
      <c r="H100" s="196"/>
      <c r="I100" s="197"/>
      <c r="J100" s="198">
        <f>J164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109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Oprava mostu v km 68,252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Železniční svršek na mostě v km 68,252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24. 2. 2020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147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110</v>
      </c>
      <c r="D119" s="210" t="s">
        <v>58</v>
      </c>
      <c r="E119" s="210" t="s">
        <v>54</v>
      </c>
      <c r="F119" s="210" t="s">
        <v>55</v>
      </c>
      <c r="G119" s="210" t="s">
        <v>111</v>
      </c>
      <c r="H119" s="210" t="s">
        <v>112</v>
      </c>
      <c r="I119" s="211" t="s">
        <v>113</v>
      </c>
      <c r="J119" s="210" t="s">
        <v>94</v>
      </c>
      <c r="K119" s="212" t="s">
        <v>114</v>
      </c>
      <c r="L119" s="213"/>
      <c r="M119" s="100" t="s">
        <v>1</v>
      </c>
      <c r="N119" s="101" t="s">
        <v>37</v>
      </c>
      <c r="O119" s="101" t="s">
        <v>115</v>
      </c>
      <c r="P119" s="101" t="s">
        <v>116</v>
      </c>
      <c r="Q119" s="101" t="s">
        <v>117</v>
      </c>
      <c r="R119" s="101" t="s">
        <v>118</v>
      </c>
      <c r="S119" s="101" t="s">
        <v>119</v>
      </c>
      <c r="T119" s="102" t="s">
        <v>120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121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P121+P153+P164</f>
        <v>0</v>
      </c>
      <c r="Q120" s="104"/>
      <c r="R120" s="216">
        <f>R121+R153+R164</f>
        <v>91.101600000000005</v>
      </c>
      <c r="S120" s="104"/>
      <c r="T120" s="217">
        <f>T121+T153+T164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96</v>
      </c>
      <c r="BK120" s="218">
        <f>BK121+BK153+BK164</f>
        <v>0</v>
      </c>
    </row>
    <row r="121" s="12" customFormat="1" ht="25.92" customHeight="1">
      <c r="A121" s="12"/>
      <c r="B121" s="219"/>
      <c r="C121" s="220"/>
      <c r="D121" s="221" t="s">
        <v>72</v>
      </c>
      <c r="E121" s="222" t="s">
        <v>200</v>
      </c>
      <c r="F121" s="222" t="s">
        <v>575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</f>
        <v>0</v>
      </c>
      <c r="Q121" s="227"/>
      <c r="R121" s="228">
        <f>R122</f>
        <v>91.101600000000005</v>
      </c>
      <c r="S121" s="227"/>
      <c r="T121" s="22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80</v>
      </c>
      <c r="AT121" s="231" t="s">
        <v>72</v>
      </c>
      <c r="AU121" s="231" t="s">
        <v>73</v>
      </c>
      <c r="AY121" s="230" t="s">
        <v>123</v>
      </c>
      <c r="BK121" s="232">
        <f>BK122</f>
        <v>0</v>
      </c>
    </row>
    <row r="122" s="12" customFormat="1" ht="22.8" customHeight="1">
      <c r="A122" s="12"/>
      <c r="B122" s="219"/>
      <c r="C122" s="220"/>
      <c r="D122" s="221" t="s">
        <v>72</v>
      </c>
      <c r="E122" s="289" t="s">
        <v>152</v>
      </c>
      <c r="F122" s="289" t="s">
        <v>576</v>
      </c>
      <c r="G122" s="220"/>
      <c r="H122" s="220"/>
      <c r="I122" s="223"/>
      <c r="J122" s="290">
        <f>BK122</f>
        <v>0</v>
      </c>
      <c r="K122" s="220"/>
      <c r="L122" s="225"/>
      <c r="M122" s="226"/>
      <c r="N122" s="227"/>
      <c r="O122" s="227"/>
      <c r="P122" s="228">
        <f>SUM(P123:P152)</f>
        <v>0</v>
      </c>
      <c r="Q122" s="227"/>
      <c r="R122" s="228">
        <f>SUM(R123:R152)</f>
        <v>91.101600000000005</v>
      </c>
      <c r="S122" s="227"/>
      <c r="T122" s="229">
        <f>SUM(T123:T152)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80</v>
      </c>
      <c r="AT122" s="231" t="s">
        <v>72</v>
      </c>
      <c r="AU122" s="231" t="s">
        <v>80</v>
      </c>
      <c r="AY122" s="230" t="s">
        <v>123</v>
      </c>
      <c r="BK122" s="232">
        <f>SUM(BK123:BK152)</f>
        <v>0</v>
      </c>
    </row>
    <row r="123" s="2" customFormat="1" ht="21.75" customHeight="1">
      <c r="A123" s="38"/>
      <c r="B123" s="39"/>
      <c r="C123" s="233" t="s">
        <v>80</v>
      </c>
      <c r="D123" s="233" t="s">
        <v>124</v>
      </c>
      <c r="E123" s="234" t="s">
        <v>577</v>
      </c>
      <c r="F123" s="235" t="s">
        <v>578</v>
      </c>
      <c r="G123" s="236" t="s">
        <v>138</v>
      </c>
      <c r="H123" s="237">
        <v>30.600000000000001</v>
      </c>
      <c r="I123" s="238"/>
      <c r="J123" s="239">
        <f>ROUND(I123*H123,2)</f>
        <v>0</v>
      </c>
      <c r="K123" s="235" t="s">
        <v>579</v>
      </c>
      <c r="L123" s="44"/>
      <c r="M123" s="240" t="s">
        <v>1</v>
      </c>
      <c r="N123" s="241" t="s">
        <v>38</v>
      </c>
      <c r="O123" s="91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4" t="s">
        <v>129</v>
      </c>
      <c r="AT123" s="244" t="s">
        <v>124</v>
      </c>
      <c r="AU123" s="244" t="s">
        <v>82</v>
      </c>
      <c r="AY123" s="17" t="s">
        <v>123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17" t="s">
        <v>80</v>
      </c>
      <c r="BK123" s="245">
        <f>ROUND(I123*H123,2)</f>
        <v>0</v>
      </c>
      <c r="BL123" s="17" t="s">
        <v>129</v>
      </c>
      <c r="BM123" s="244" t="s">
        <v>580</v>
      </c>
    </row>
    <row r="124" s="2" customFormat="1">
      <c r="A124" s="38"/>
      <c r="B124" s="39"/>
      <c r="C124" s="40"/>
      <c r="D124" s="248" t="s">
        <v>262</v>
      </c>
      <c r="E124" s="40"/>
      <c r="F124" s="291" t="s">
        <v>581</v>
      </c>
      <c r="G124" s="40"/>
      <c r="H124" s="40"/>
      <c r="I124" s="144"/>
      <c r="J124" s="40"/>
      <c r="K124" s="40"/>
      <c r="L124" s="44"/>
      <c r="M124" s="292"/>
      <c r="N124" s="29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262</v>
      </c>
      <c r="AU124" s="17" t="s">
        <v>82</v>
      </c>
    </row>
    <row r="125" s="14" customFormat="1">
      <c r="A125" s="14"/>
      <c r="B125" s="257"/>
      <c r="C125" s="258"/>
      <c r="D125" s="248" t="s">
        <v>131</v>
      </c>
      <c r="E125" s="259" t="s">
        <v>1</v>
      </c>
      <c r="F125" s="260" t="s">
        <v>582</v>
      </c>
      <c r="G125" s="258"/>
      <c r="H125" s="261">
        <v>30.600000000000001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7" t="s">
        <v>131</v>
      </c>
      <c r="AU125" s="267" t="s">
        <v>82</v>
      </c>
      <c r="AV125" s="14" t="s">
        <v>82</v>
      </c>
      <c r="AW125" s="14" t="s">
        <v>30</v>
      </c>
      <c r="AX125" s="14" t="s">
        <v>80</v>
      </c>
      <c r="AY125" s="267" t="s">
        <v>123</v>
      </c>
    </row>
    <row r="126" s="2" customFormat="1" ht="21.75" customHeight="1">
      <c r="A126" s="38"/>
      <c r="B126" s="39"/>
      <c r="C126" s="233" t="s">
        <v>82</v>
      </c>
      <c r="D126" s="233" t="s">
        <v>124</v>
      </c>
      <c r="E126" s="234" t="s">
        <v>583</v>
      </c>
      <c r="F126" s="235" t="s">
        <v>584</v>
      </c>
      <c r="G126" s="236" t="s">
        <v>138</v>
      </c>
      <c r="H126" s="237">
        <v>30.600000000000001</v>
      </c>
      <c r="I126" s="238"/>
      <c r="J126" s="239">
        <f>ROUND(I126*H126,2)</f>
        <v>0</v>
      </c>
      <c r="K126" s="235" t="s">
        <v>579</v>
      </c>
      <c r="L126" s="44"/>
      <c r="M126" s="240" t="s">
        <v>1</v>
      </c>
      <c r="N126" s="241" t="s">
        <v>38</v>
      </c>
      <c r="O126" s="91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4" t="s">
        <v>129</v>
      </c>
      <c r="AT126" s="244" t="s">
        <v>124</v>
      </c>
      <c r="AU126" s="244" t="s">
        <v>82</v>
      </c>
      <c r="AY126" s="17" t="s">
        <v>123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7" t="s">
        <v>80</v>
      </c>
      <c r="BK126" s="245">
        <f>ROUND(I126*H126,2)</f>
        <v>0</v>
      </c>
      <c r="BL126" s="17" t="s">
        <v>129</v>
      </c>
      <c r="BM126" s="244" t="s">
        <v>585</v>
      </c>
    </row>
    <row r="127" s="14" customFormat="1">
      <c r="A127" s="14"/>
      <c r="B127" s="257"/>
      <c r="C127" s="258"/>
      <c r="D127" s="248" t="s">
        <v>131</v>
      </c>
      <c r="E127" s="259" t="s">
        <v>1</v>
      </c>
      <c r="F127" s="260" t="s">
        <v>582</v>
      </c>
      <c r="G127" s="258"/>
      <c r="H127" s="261">
        <v>30.600000000000001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7" t="s">
        <v>131</v>
      </c>
      <c r="AU127" s="267" t="s">
        <v>82</v>
      </c>
      <c r="AV127" s="14" t="s">
        <v>82</v>
      </c>
      <c r="AW127" s="14" t="s">
        <v>30</v>
      </c>
      <c r="AX127" s="14" t="s">
        <v>80</v>
      </c>
      <c r="AY127" s="267" t="s">
        <v>123</v>
      </c>
    </row>
    <row r="128" s="2" customFormat="1" ht="21.75" customHeight="1">
      <c r="A128" s="38"/>
      <c r="B128" s="39"/>
      <c r="C128" s="233" t="s">
        <v>142</v>
      </c>
      <c r="D128" s="233" t="s">
        <v>124</v>
      </c>
      <c r="E128" s="234" t="s">
        <v>586</v>
      </c>
      <c r="F128" s="235" t="s">
        <v>587</v>
      </c>
      <c r="G128" s="236" t="s">
        <v>138</v>
      </c>
      <c r="H128" s="237">
        <v>20</v>
      </c>
      <c r="I128" s="238"/>
      <c r="J128" s="239">
        <f>ROUND(I128*H128,2)</f>
        <v>0</v>
      </c>
      <c r="K128" s="235" t="s">
        <v>579</v>
      </c>
      <c r="L128" s="44"/>
      <c r="M128" s="240" t="s">
        <v>1</v>
      </c>
      <c r="N128" s="241" t="s">
        <v>38</v>
      </c>
      <c r="O128" s="9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4" t="s">
        <v>129</v>
      </c>
      <c r="AT128" s="244" t="s">
        <v>124</v>
      </c>
      <c r="AU128" s="244" t="s">
        <v>82</v>
      </c>
      <c r="AY128" s="17" t="s">
        <v>123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7" t="s">
        <v>80</v>
      </c>
      <c r="BK128" s="245">
        <f>ROUND(I128*H128,2)</f>
        <v>0</v>
      </c>
      <c r="BL128" s="17" t="s">
        <v>129</v>
      </c>
      <c r="BM128" s="244" t="s">
        <v>588</v>
      </c>
    </row>
    <row r="129" s="14" customFormat="1">
      <c r="A129" s="14"/>
      <c r="B129" s="257"/>
      <c r="C129" s="258"/>
      <c r="D129" s="248" t="s">
        <v>131</v>
      </c>
      <c r="E129" s="259" t="s">
        <v>1</v>
      </c>
      <c r="F129" s="260" t="s">
        <v>235</v>
      </c>
      <c r="G129" s="258"/>
      <c r="H129" s="261">
        <v>20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7" t="s">
        <v>131</v>
      </c>
      <c r="AU129" s="267" t="s">
        <v>82</v>
      </c>
      <c r="AV129" s="14" t="s">
        <v>82</v>
      </c>
      <c r="AW129" s="14" t="s">
        <v>30</v>
      </c>
      <c r="AX129" s="14" t="s">
        <v>80</v>
      </c>
      <c r="AY129" s="267" t="s">
        <v>123</v>
      </c>
    </row>
    <row r="130" s="2" customFormat="1" ht="21.75" customHeight="1">
      <c r="A130" s="38"/>
      <c r="B130" s="39"/>
      <c r="C130" s="233" t="s">
        <v>129</v>
      </c>
      <c r="D130" s="233" t="s">
        <v>124</v>
      </c>
      <c r="E130" s="234" t="s">
        <v>589</v>
      </c>
      <c r="F130" s="235" t="s">
        <v>590</v>
      </c>
      <c r="G130" s="236" t="s">
        <v>591</v>
      </c>
      <c r="H130" s="237">
        <v>0.017999999999999999</v>
      </c>
      <c r="I130" s="238"/>
      <c r="J130" s="239">
        <f>ROUND(I130*H130,2)</f>
        <v>0</v>
      </c>
      <c r="K130" s="235" t="s">
        <v>579</v>
      </c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129</v>
      </c>
      <c r="AT130" s="244" t="s">
        <v>124</v>
      </c>
      <c r="AU130" s="244" t="s">
        <v>82</v>
      </c>
      <c r="AY130" s="17" t="s">
        <v>123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80</v>
      </c>
      <c r="BK130" s="245">
        <f>ROUND(I130*H130,2)</f>
        <v>0</v>
      </c>
      <c r="BL130" s="17" t="s">
        <v>129</v>
      </c>
      <c r="BM130" s="244" t="s">
        <v>592</v>
      </c>
    </row>
    <row r="131" s="14" customFormat="1">
      <c r="A131" s="14"/>
      <c r="B131" s="257"/>
      <c r="C131" s="258"/>
      <c r="D131" s="248" t="s">
        <v>131</v>
      </c>
      <c r="E131" s="259" t="s">
        <v>1</v>
      </c>
      <c r="F131" s="260" t="s">
        <v>593</v>
      </c>
      <c r="G131" s="258"/>
      <c r="H131" s="261">
        <v>0.017999999999999999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131</v>
      </c>
      <c r="AU131" s="267" t="s">
        <v>82</v>
      </c>
      <c r="AV131" s="14" t="s">
        <v>82</v>
      </c>
      <c r="AW131" s="14" t="s">
        <v>30</v>
      </c>
      <c r="AX131" s="14" t="s">
        <v>80</v>
      </c>
      <c r="AY131" s="267" t="s">
        <v>123</v>
      </c>
    </row>
    <row r="132" s="2" customFormat="1" ht="21.75" customHeight="1">
      <c r="A132" s="38"/>
      <c r="B132" s="39"/>
      <c r="C132" s="233" t="s">
        <v>152</v>
      </c>
      <c r="D132" s="233" t="s">
        <v>124</v>
      </c>
      <c r="E132" s="234" t="s">
        <v>594</v>
      </c>
      <c r="F132" s="235" t="s">
        <v>595</v>
      </c>
      <c r="G132" s="236" t="s">
        <v>591</v>
      </c>
      <c r="H132" s="237">
        <v>0.017999999999999999</v>
      </c>
      <c r="I132" s="238"/>
      <c r="J132" s="239">
        <f>ROUND(I132*H132,2)</f>
        <v>0</v>
      </c>
      <c r="K132" s="235" t="s">
        <v>579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129</v>
      </c>
      <c r="AT132" s="244" t="s">
        <v>124</v>
      </c>
      <c r="AU132" s="244" t="s">
        <v>82</v>
      </c>
      <c r="AY132" s="17" t="s">
        <v>123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80</v>
      </c>
      <c r="BK132" s="245">
        <f>ROUND(I132*H132,2)</f>
        <v>0</v>
      </c>
      <c r="BL132" s="17" t="s">
        <v>129</v>
      </c>
      <c r="BM132" s="244" t="s">
        <v>596</v>
      </c>
    </row>
    <row r="133" s="14" customFormat="1">
      <c r="A133" s="14"/>
      <c r="B133" s="257"/>
      <c r="C133" s="258"/>
      <c r="D133" s="248" t="s">
        <v>131</v>
      </c>
      <c r="E133" s="259" t="s">
        <v>1</v>
      </c>
      <c r="F133" s="260" t="s">
        <v>593</v>
      </c>
      <c r="G133" s="258"/>
      <c r="H133" s="261">
        <v>0.017999999999999999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131</v>
      </c>
      <c r="AU133" s="267" t="s">
        <v>82</v>
      </c>
      <c r="AV133" s="14" t="s">
        <v>82</v>
      </c>
      <c r="AW133" s="14" t="s">
        <v>30</v>
      </c>
      <c r="AX133" s="14" t="s">
        <v>80</v>
      </c>
      <c r="AY133" s="267" t="s">
        <v>123</v>
      </c>
    </row>
    <row r="134" s="2" customFormat="1" ht="21.75" customHeight="1">
      <c r="A134" s="38"/>
      <c r="B134" s="39"/>
      <c r="C134" s="233" t="s">
        <v>157</v>
      </c>
      <c r="D134" s="233" t="s">
        <v>124</v>
      </c>
      <c r="E134" s="234" t="s">
        <v>597</v>
      </c>
      <c r="F134" s="235" t="s">
        <v>598</v>
      </c>
      <c r="G134" s="236" t="s">
        <v>288</v>
      </c>
      <c r="H134" s="237">
        <v>4</v>
      </c>
      <c r="I134" s="238"/>
      <c r="J134" s="239">
        <f>ROUND(I134*H134,2)</f>
        <v>0</v>
      </c>
      <c r="K134" s="235" t="s">
        <v>579</v>
      </c>
      <c r="L134" s="44"/>
      <c r="M134" s="240" t="s">
        <v>1</v>
      </c>
      <c r="N134" s="241" t="s">
        <v>38</v>
      </c>
      <c r="O134" s="91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4" t="s">
        <v>129</v>
      </c>
      <c r="AT134" s="244" t="s">
        <v>124</v>
      </c>
      <c r="AU134" s="244" t="s">
        <v>82</v>
      </c>
      <c r="AY134" s="17" t="s">
        <v>123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7" t="s">
        <v>80</v>
      </c>
      <c r="BK134" s="245">
        <f>ROUND(I134*H134,2)</f>
        <v>0</v>
      </c>
      <c r="BL134" s="17" t="s">
        <v>129</v>
      </c>
      <c r="BM134" s="244" t="s">
        <v>599</v>
      </c>
    </row>
    <row r="135" s="14" customFormat="1">
      <c r="A135" s="14"/>
      <c r="B135" s="257"/>
      <c r="C135" s="258"/>
      <c r="D135" s="248" t="s">
        <v>131</v>
      </c>
      <c r="E135" s="259" t="s">
        <v>1</v>
      </c>
      <c r="F135" s="260" t="s">
        <v>600</v>
      </c>
      <c r="G135" s="258"/>
      <c r="H135" s="261">
        <v>4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131</v>
      </c>
      <c r="AU135" s="267" t="s">
        <v>82</v>
      </c>
      <c r="AV135" s="14" t="s">
        <v>82</v>
      </c>
      <c r="AW135" s="14" t="s">
        <v>30</v>
      </c>
      <c r="AX135" s="14" t="s">
        <v>80</v>
      </c>
      <c r="AY135" s="267" t="s">
        <v>123</v>
      </c>
    </row>
    <row r="136" s="2" customFormat="1" ht="21.75" customHeight="1">
      <c r="A136" s="38"/>
      <c r="B136" s="39"/>
      <c r="C136" s="233" t="s">
        <v>165</v>
      </c>
      <c r="D136" s="233" t="s">
        <v>124</v>
      </c>
      <c r="E136" s="234" t="s">
        <v>601</v>
      </c>
      <c r="F136" s="235" t="s">
        <v>602</v>
      </c>
      <c r="G136" s="236" t="s">
        <v>288</v>
      </c>
      <c r="H136" s="237">
        <v>30</v>
      </c>
      <c r="I136" s="238"/>
      <c r="J136" s="239">
        <f>ROUND(I136*H136,2)</f>
        <v>0</v>
      </c>
      <c r="K136" s="235" t="s">
        <v>579</v>
      </c>
      <c r="L136" s="44"/>
      <c r="M136" s="240" t="s">
        <v>1</v>
      </c>
      <c r="N136" s="241" t="s">
        <v>38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129</v>
      </c>
      <c r="AT136" s="244" t="s">
        <v>124</v>
      </c>
      <c r="AU136" s="244" t="s">
        <v>82</v>
      </c>
      <c r="AY136" s="17" t="s">
        <v>123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80</v>
      </c>
      <c r="BK136" s="245">
        <f>ROUND(I136*H136,2)</f>
        <v>0</v>
      </c>
      <c r="BL136" s="17" t="s">
        <v>129</v>
      </c>
      <c r="BM136" s="244" t="s">
        <v>603</v>
      </c>
    </row>
    <row r="137" s="14" customFormat="1">
      <c r="A137" s="14"/>
      <c r="B137" s="257"/>
      <c r="C137" s="258"/>
      <c r="D137" s="248" t="s">
        <v>131</v>
      </c>
      <c r="E137" s="259" t="s">
        <v>1</v>
      </c>
      <c r="F137" s="260" t="s">
        <v>604</v>
      </c>
      <c r="G137" s="258"/>
      <c r="H137" s="261">
        <v>30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131</v>
      </c>
      <c r="AU137" s="267" t="s">
        <v>82</v>
      </c>
      <c r="AV137" s="14" t="s">
        <v>82</v>
      </c>
      <c r="AW137" s="14" t="s">
        <v>30</v>
      </c>
      <c r="AX137" s="14" t="s">
        <v>80</v>
      </c>
      <c r="AY137" s="267" t="s">
        <v>123</v>
      </c>
    </row>
    <row r="138" s="2" customFormat="1" ht="21.75" customHeight="1">
      <c r="A138" s="38"/>
      <c r="B138" s="39"/>
      <c r="C138" s="233" t="s">
        <v>162</v>
      </c>
      <c r="D138" s="233" t="s">
        <v>124</v>
      </c>
      <c r="E138" s="234" t="s">
        <v>605</v>
      </c>
      <c r="F138" s="235" t="s">
        <v>606</v>
      </c>
      <c r="G138" s="236" t="s">
        <v>591</v>
      </c>
      <c r="H138" s="237">
        <v>0.14999999999999999</v>
      </c>
      <c r="I138" s="238"/>
      <c r="J138" s="239">
        <f>ROUND(I138*H138,2)</f>
        <v>0</v>
      </c>
      <c r="K138" s="235" t="s">
        <v>579</v>
      </c>
      <c r="L138" s="44"/>
      <c r="M138" s="240" t="s">
        <v>1</v>
      </c>
      <c r="N138" s="241" t="s">
        <v>38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129</v>
      </c>
      <c r="AT138" s="244" t="s">
        <v>124</v>
      </c>
      <c r="AU138" s="244" t="s">
        <v>82</v>
      </c>
      <c r="AY138" s="17" t="s">
        <v>123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80</v>
      </c>
      <c r="BK138" s="245">
        <f>ROUND(I138*H138,2)</f>
        <v>0</v>
      </c>
      <c r="BL138" s="17" t="s">
        <v>129</v>
      </c>
      <c r="BM138" s="244" t="s">
        <v>607</v>
      </c>
    </row>
    <row r="139" s="2" customFormat="1">
      <c r="A139" s="38"/>
      <c r="B139" s="39"/>
      <c r="C139" s="40"/>
      <c r="D139" s="248" t="s">
        <v>262</v>
      </c>
      <c r="E139" s="40"/>
      <c r="F139" s="291" t="s">
        <v>608</v>
      </c>
      <c r="G139" s="40"/>
      <c r="H139" s="40"/>
      <c r="I139" s="144"/>
      <c r="J139" s="40"/>
      <c r="K139" s="40"/>
      <c r="L139" s="44"/>
      <c r="M139" s="292"/>
      <c r="N139" s="29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262</v>
      </c>
      <c r="AU139" s="17" t="s">
        <v>82</v>
      </c>
    </row>
    <row r="140" s="14" customFormat="1">
      <c r="A140" s="14"/>
      <c r="B140" s="257"/>
      <c r="C140" s="258"/>
      <c r="D140" s="248" t="s">
        <v>131</v>
      </c>
      <c r="E140" s="259" t="s">
        <v>1</v>
      </c>
      <c r="F140" s="260" t="s">
        <v>609</v>
      </c>
      <c r="G140" s="258"/>
      <c r="H140" s="261">
        <v>0.14999999999999999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131</v>
      </c>
      <c r="AU140" s="267" t="s">
        <v>82</v>
      </c>
      <c r="AV140" s="14" t="s">
        <v>82</v>
      </c>
      <c r="AW140" s="14" t="s">
        <v>30</v>
      </c>
      <c r="AX140" s="14" t="s">
        <v>80</v>
      </c>
      <c r="AY140" s="267" t="s">
        <v>123</v>
      </c>
    </row>
    <row r="141" s="2" customFormat="1" ht="21.75" customHeight="1">
      <c r="A141" s="38"/>
      <c r="B141" s="39"/>
      <c r="C141" s="233" t="s">
        <v>175</v>
      </c>
      <c r="D141" s="233" t="s">
        <v>124</v>
      </c>
      <c r="E141" s="234" t="s">
        <v>610</v>
      </c>
      <c r="F141" s="235" t="s">
        <v>611</v>
      </c>
      <c r="G141" s="236" t="s">
        <v>612</v>
      </c>
      <c r="H141" s="237">
        <v>4</v>
      </c>
      <c r="I141" s="238"/>
      <c r="J141" s="239">
        <f>ROUND(I141*H141,2)</f>
        <v>0</v>
      </c>
      <c r="K141" s="235" t="s">
        <v>579</v>
      </c>
      <c r="L141" s="44"/>
      <c r="M141" s="240" t="s">
        <v>1</v>
      </c>
      <c r="N141" s="241" t="s">
        <v>38</v>
      </c>
      <c r="O141" s="91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4" t="s">
        <v>129</v>
      </c>
      <c r="AT141" s="244" t="s">
        <v>124</v>
      </c>
      <c r="AU141" s="244" t="s">
        <v>82</v>
      </c>
      <c r="AY141" s="17" t="s">
        <v>123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7" t="s">
        <v>80</v>
      </c>
      <c r="BK141" s="245">
        <f>ROUND(I141*H141,2)</f>
        <v>0</v>
      </c>
      <c r="BL141" s="17" t="s">
        <v>129</v>
      </c>
      <c r="BM141" s="244" t="s">
        <v>613</v>
      </c>
    </row>
    <row r="142" s="2" customFormat="1" ht="21.75" customHeight="1">
      <c r="A142" s="38"/>
      <c r="B142" s="39"/>
      <c r="C142" s="233" t="s">
        <v>180</v>
      </c>
      <c r="D142" s="233" t="s">
        <v>124</v>
      </c>
      <c r="E142" s="234" t="s">
        <v>614</v>
      </c>
      <c r="F142" s="235" t="s">
        <v>615</v>
      </c>
      <c r="G142" s="236" t="s">
        <v>612</v>
      </c>
      <c r="H142" s="237">
        <v>4</v>
      </c>
      <c r="I142" s="238"/>
      <c r="J142" s="239">
        <f>ROUND(I142*H142,2)</f>
        <v>0</v>
      </c>
      <c r="K142" s="235" t="s">
        <v>579</v>
      </c>
      <c r="L142" s="44"/>
      <c r="M142" s="240" t="s">
        <v>1</v>
      </c>
      <c r="N142" s="241" t="s">
        <v>38</v>
      </c>
      <c r="O142" s="9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4" t="s">
        <v>129</v>
      </c>
      <c r="AT142" s="244" t="s">
        <v>124</v>
      </c>
      <c r="AU142" s="244" t="s">
        <v>82</v>
      </c>
      <c r="AY142" s="17" t="s">
        <v>123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7" t="s">
        <v>80</v>
      </c>
      <c r="BK142" s="245">
        <f>ROUND(I142*H142,2)</f>
        <v>0</v>
      </c>
      <c r="BL142" s="17" t="s">
        <v>129</v>
      </c>
      <c r="BM142" s="244" t="s">
        <v>616</v>
      </c>
    </row>
    <row r="143" s="2" customFormat="1" ht="21.75" customHeight="1">
      <c r="A143" s="38"/>
      <c r="B143" s="39"/>
      <c r="C143" s="279" t="s">
        <v>185</v>
      </c>
      <c r="D143" s="279" t="s">
        <v>158</v>
      </c>
      <c r="E143" s="280" t="s">
        <v>617</v>
      </c>
      <c r="F143" s="281" t="s">
        <v>618</v>
      </c>
      <c r="G143" s="282" t="s">
        <v>288</v>
      </c>
      <c r="H143" s="283">
        <v>60</v>
      </c>
      <c r="I143" s="284"/>
      <c r="J143" s="285">
        <f>ROUND(I143*H143,2)</f>
        <v>0</v>
      </c>
      <c r="K143" s="281" t="s">
        <v>579</v>
      </c>
      <c r="L143" s="286"/>
      <c r="M143" s="287" t="s">
        <v>1</v>
      </c>
      <c r="N143" s="288" t="s">
        <v>38</v>
      </c>
      <c r="O143" s="91"/>
      <c r="P143" s="242">
        <f>O143*H143</f>
        <v>0</v>
      </c>
      <c r="Q143" s="242">
        <v>0.00018000000000000001</v>
      </c>
      <c r="R143" s="242">
        <f>Q143*H143</f>
        <v>0.010800000000000001</v>
      </c>
      <c r="S143" s="242">
        <v>0</v>
      </c>
      <c r="T143" s="24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4" t="s">
        <v>162</v>
      </c>
      <c r="AT143" s="244" t="s">
        <v>158</v>
      </c>
      <c r="AU143" s="244" t="s">
        <v>82</v>
      </c>
      <c r="AY143" s="17" t="s">
        <v>123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7" t="s">
        <v>80</v>
      </c>
      <c r="BK143" s="245">
        <f>ROUND(I143*H143,2)</f>
        <v>0</v>
      </c>
      <c r="BL143" s="17" t="s">
        <v>129</v>
      </c>
      <c r="BM143" s="244" t="s">
        <v>619</v>
      </c>
    </row>
    <row r="144" s="14" customFormat="1">
      <c r="A144" s="14"/>
      <c r="B144" s="257"/>
      <c r="C144" s="258"/>
      <c r="D144" s="248" t="s">
        <v>131</v>
      </c>
      <c r="E144" s="259" t="s">
        <v>1</v>
      </c>
      <c r="F144" s="260" t="s">
        <v>620</v>
      </c>
      <c r="G144" s="258"/>
      <c r="H144" s="261">
        <v>60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131</v>
      </c>
      <c r="AU144" s="267" t="s">
        <v>82</v>
      </c>
      <c r="AV144" s="14" t="s">
        <v>82</v>
      </c>
      <c r="AW144" s="14" t="s">
        <v>30</v>
      </c>
      <c r="AX144" s="14" t="s">
        <v>80</v>
      </c>
      <c r="AY144" s="267" t="s">
        <v>123</v>
      </c>
    </row>
    <row r="145" s="2" customFormat="1" ht="33" customHeight="1">
      <c r="A145" s="38"/>
      <c r="B145" s="39"/>
      <c r="C145" s="233" t="s">
        <v>189</v>
      </c>
      <c r="D145" s="233" t="s">
        <v>124</v>
      </c>
      <c r="E145" s="234" t="s">
        <v>621</v>
      </c>
      <c r="F145" s="235" t="s">
        <v>622</v>
      </c>
      <c r="G145" s="236" t="s">
        <v>206</v>
      </c>
      <c r="H145" s="237">
        <v>150</v>
      </c>
      <c r="I145" s="238"/>
      <c r="J145" s="239">
        <f>ROUND(I145*H145,2)</f>
        <v>0</v>
      </c>
      <c r="K145" s="235" t="s">
        <v>579</v>
      </c>
      <c r="L145" s="44"/>
      <c r="M145" s="240" t="s">
        <v>1</v>
      </c>
      <c r="N145" s="241" t="s">
        <v>38</v>
      </c>
      <c r="O145" s="91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4" t="s">
        <v>129</v>
      </c>
      <c r="AT145" s="244" t="s">
        <v>124</v>
      </c>
      <c r="AU145" s="244" t="s">
        <v>82</v>
      </c>
      <c r="AY145" s="17" t="s">
        <v>123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7" t="s">
        <v>80</v>
      </c>
      <c r="BK145" s="245">
        <f>ROUND(I145*H145,2)</f>
        <v>0</v>
      </c>
      <c r="BL145" s="17" t="s">
        <v>129</v>
      </c>
      <c r="BM145" s="244" t="s">
        <v>623</v>
      </c>
    </row>
    <row r="146" s="2" customFormat="1">
      <c r="A146" s="38"/>
      <c r="B146" s="39"/>
      <c r="C146" s="40"/>
      <c r="D146" s="248" t="s">
        <v>262</v>
      </c>
      <c r="E146" s="40"/>
      <c r="F146" s="291" t="s">
        <v>624</v>
      </c>
      <c r="G146" s="40"/>
      <c r="H146" s="40"/>
      <c r="I146" s="144"/>
      <c r="J146" s="40"/>
      <c r="K146" s="40"/>
      <c r="L146" s="44"/>
      <c r="M146" s="292"/>
      <c r="N146" s="29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262</v>
      </c>
      <c r="AU146" s="17" t="s">
        <v>82</v>
      </c>
    </row>
    <row r="147" s="2" customFormat="1" ht="21.75" customHeight="1">
      <c r="A147" s="38"/>
      <c r="B147" s="39"/>
      <c r="C147" s="233" t="s">
        <v>194</v>
      </c>
      <c r="D147" s="233" t="s">
        <v>124</v>
      </c>
      <c r="E147" s="234" t="s">
        <v>625</v>
      </c>
      <c r="F147" s="235" t="s">
        <v>626</v>
      </c>
      <c r="G147" s="236" t="s">
        <v>206</v>
      </c>
      <c r="H147" s="237">
        <v>150</v>
      </c>
      <c r="I147" s="238"/>
      <c r="J147" s="239">
        <f>ROUND(I147*H147,2)</f>
        <v>0</v>
      </c>
      <c r="K147" s="235" t="s">
        <v>579</v>
      </c>
      <c r="L147" s="44"/>
      <c r="M147" s="240" t="s">
        <v>1</v>
      </c>
      <c r="N147" s="241" t="s">
        <v>38</v>
      </c>
      <c r="O147" s="91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4" t="s">
        <v>129</v>
      </c>
      <c r="AT147" s="244" t="s">
        <v>124</v>
      </c>
      <c r="AU147" s="244" t="s">
        <v>82</v>
      </c>
      <c r="AY147" s="17" t="s">
        <v>123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7" t="s">
        <v>80</v>
      </c>
      <c r="BK147" s="245">
        <f>ROUND(I147*H147,2)</f>
        <v>0</v>
      </c>
      <c r="BL147" s="17" t="s">
        <v>129</v>
      </c>
      <c r="BM147" s="244" t="s">
        <v>627</v>
      </c>
    </row>
    <row r="148" s="2" customFormat="1">
      <c r="A148" s="38"/>
      <c r="B148" s="39"/>
      <c r="C148" s="40"/>
      <c r="D148" s="248" t="s">
        <v>262</v>
      </c>
      <c r="E148" s="40"/>
      <c r="F148" s="291" t="s">
        <v>624</v>
      </c>
      <c r="G148" s="40"/>
      <c r="H148" s="40"/>
      <c r="I148" s="144"/>
      <c r="J148" s="40"/>
      <c r="K148" s="40"/>
      <c r="L148" s="44"/>
      <c r="M148" s="292"/>
      <c r="N148" s="29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262</v>
      </c>
      <c r="AU148" s="17" t="s">
        <v>82</v>
      </c>
    </row>
    <row r="149" s="2" customFormat="1" ht="21.75" customHeight="1">
      <c r="A149" s="38"/>
      <c r="B149" s="39"/>
      <c r="C149" s="279" t="s">
        <v>203</v>
      </c>
      <c r="D149" s="279" t="s">
        <v>158</v>
      </c>
      <c r="E149" s="280" t="s">
        <v>628</v>
      </c>
      <c r="F149" s="281" t="s">
        <v>629</v>
      </c>
      <c r="G149" s="282" t="s">
        <v>161</v>
      </c>
      <c r="H149" s="283">
        <v>91.079999999999998</v>
      </c>
      <c r="I149" s="284"/>
      <c r="J149" s="285">
        <f>ROUND(I149*H149,2)</f>
        <v>0</v>
      </c>
      <c r="K149" s="281" t="s">
        <v>579</v>
      </c>
      <c r="L149" s="286"/>
      <c r="M149" s="287" t="s">
        <v>1</v>
      </c>
      <c r="N149" s="288" t="s">
        <v>38</v>
      </c>
      <c r="O149" s="91"/>
      <c r="P149" s="242">
        <f>O149*H149</f>
        <v>0</v>
      </c>
      <c r="Q149" s="242">
        <v>1</v>
      </c>
      <c r="R149" s="242">
        <f>Q149*H149</f>
        <v>91.079999999999998</v>
      </c>
      <c r="S149" s="242">
        <v>0</v>
      </c>
      <c r="T149" s="24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4" t="s">
        <v>162</v>
      </c>
      <c r="AT149" s="244" t="s">
        <v>158</v>
      </c>
      <c r="AU149" s="244" t="s">
        <v>82</v>
      </c>
      <c r="AY149" s="17" t="s">
        <v>123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7" t="s">
        <v>80</v>
      </c>
      <c r="BK149" s="245">
        <f>ROUND(I149*H149,2)</f>
        <v>0</v>
      </c>
      <c r="BL149" s="17" t="s">
        <v>129</v>
      </c>
      <c r="BM149" s="244" t="s">
        <v>630</v>
      </c>
    </row>
    <row r="150" s="14" customFormat="1">
      <c r="A150" s="14"/>
      <c r="B150" s="257"/>
      <c r="C150" s="258"/>
      <c r="D150" s="248" t="s">
        <v>131</v>
      </c>
      <c r="E150" s="259" t="s">
        <v>1</v>
      </c>
      <c r="F150" s="260" t="s">
        <v>631</v>
      </c>
      <c r="G150" s="258"/>
      <c r="H150" s="261">
        <v>91.079999999999998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131</v>
      </c>
      <c r="AU150" s="267" t="s">
        <v>82</v>
      </c>
      <c r="AV150" s="14" t="s">
        <v>82</v>
      </c>
      <c r="AW150" s="14" t="s">
        <v>30</v>
      </c>
      <c r="AX150" s="14" t="s">
        <v>80</v>
      </c>
      <c r="AY150" s="267" t="s">
        <v>123</v>
      </c>
    </row>
    <row r="151" s="2" customFormat="1" ht="21.75" customHeight="1">
      <c r="A151" s="38"/>
      <c r="B151" s="39"/>
      <c r="C151" s="279" t="s">
        <v>8</v>
      </c>
      <c r="D151" s="279" t="s">
        <v>158</v>
      </c>
      <c r="E151" s="280" t="s">
        <v>632</v>
      </c>
      <c r="F151" s="281" t="s">
        <v>633</v>
      </c>
      <c r="G151" s="282" t="s">
        <v>288</v>
      </c>
      <c r="H151" s="283">
        <v>120</v>
      </c>
      <c r="I151" s="284"/>
      <c r="J151" s="285">
        <f>ROUND(I151*H151,2)</f>
        <v>0</v>
      </c>
      <c r="K151" s="281" t="s">
        <v>579</v>
      </c>
      <c r="L151" s="286"/>
      <c r="M151" s="287" t="s">
        <v>1</v>
      </c>
      <c r="N151" s="288" t="s">
        <v>38</v>
      </c>
      <c r="O151" s="91"/>
      <c r="P151" s="242">
        <f>O151*H151</f>
        <v>0</v>
      </c>
      <c r="Q151" s="242">
        <v>9.0000000000000006E-05</v>
      </c>
      <c r="R151" s="242">
        <f>Q151*H151</f>
        <v>0.010800000000000001</v>
      </c>
      <c r="S151" s="242">
        <v>0</v>
      </c>
      <c r="T151" s="24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4" t="s">
        <v>162</v>
      </c>
      <c r="AT151" s="244" t="s">
        <v>158</v>
      </c>
      <c r="AU151" s="244" t="s">
        <v>82</v>
      </c>
      <c r="AY151" s="17" t="s">
        <v>123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7" t="s">
        <v>80</v>
      </c>
      <c r="BK151" s="245">
        <f>ROUND(I151*H151,2)</f>
        <v>0</v>
      </c>
      <c r="BL151" s="17" t="s">
        <v>129</v>
      </c>
      <c r="BM151" s="244" t="s">
        <v>634</v>
      </c>
    </row>
    <row r="152" s="14" customFormat="1">
      <c r="A152" s="14"/>
      <c r="B152" s="257"/>
      <c r="C152" s="258"/>
      <c r="D152" s="248" t="s">
        <v>131</v>
      </c>
      <c r="E152" s="259" t="s">
        <v>1</v>
      </c>
      <c r="F152" s="260" t="s">
        <v>635</v>
      </c>
      <c r="G152" s="258"/>
      <c r="H152" s="261">
        <v>120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131</v>
      </c>
      <c r="AU152" s="267" t="s">
        <v>82</v>
      </c>
      <c r="AV152" s="14" t="s">
        <v>82</v>
      </c>
      <c r="AW152" s="14" t="s">
        <v>30</v>
      </c>
      <c r="AX152" s="14" t="s">
        <v>80</v>
      </c>
      <c r="AY152" s="267" t="s">
        <v>123</v>
      </c>
    </row>
    <row r="153" s="12" customFormat="1" ht="25.92" customHeight="1">
      <c r="A153" s="12"/>
      <c r="B153" s="219"/>
      <c r="C153" s="220"/>
      <c r="D153" s="221" t="s">
        <v>72</v>
      </c>
      <c r="E153" s="222" t="s">
        <v>636</v>
      </c>
      <c r="F153" s="222" t="s">
        <v>637</v>
      </c>
      <c r="G153" s="220"/>
      <c r="H153" s="220"/>
      <c r="I153" s="223"/>
      <c r="J153" s="224">
        <f>BK153</f>
        <v>0</v>
      </c>
      <c r="K153" s="220"/>
      <c r="L153" s="225"/>
      <c r="M153" s="226"/>
      <c r="N153" s="227"/>
      <c r="O153" s="227"/>
      <c r="P153" s="228">
        <f>SUM(P154:P163)</f>
        <v>0</v>
      </c>
      <c r="Q153" s="227"/>
      <c r="R153" s="228">
        <f>SUM(R154:R163)</f>
        <v>0</v>
      </c>
      <c r="S153" s="227"/>
      <c r="T153" s="229">
        <f>SUM(T154:T163)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129</v>
      </c>
      <c r="AT153" s="231" t="s">
        <v>72</v>
      </c>
      <c r="AU153" s="231" t="s">
        <v>73</v>
      </c>
      <c r="AY153" s="230" t="s">
        <v>123</v>
      </c>
      <c r="BK153" s="232">
        <f>SUM(BK154:BK163)</f>
        <v>0</v>
      </c>
    </row>
    <row r="154" s="2" customFormat="1" ht="21.75" customHeight="1">
      <c r="A154" s="38"/>
      <c r="B154" s="39"/>
      <c r="C154" s="233" t="s">
        <v>213</v>
      </c>
      <c r="D154" s="233" t="s">
        <v>124</v>
      </c>
      <c r="E154" s="234" t="s">
        <v>638</v>
      </c>
      <c r="F154" s="235" t="s">
        <v>639</v>
      </c>
      <c r="G154" s="236" t="s">
        <v>161</v>
      </c>
      <c r="H154" s="237">
        <v>146.16</v>
      </c>
      <c r="I154" s="238"/>
      <c r="J154" s="239">
        <f>ROUND(I154*H154,2)</f>
        <v>0</v>
      </c>
      <c r="K154" s="235" t="s">
        <v>579</v>
      </c>
      <c r="L154" s="44"/>
      <c r="M154" s="240" t="s">
        <v>1</v>
      </c>
      <c r="N154" s="241" t="s">
        <v>38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640</v>
      </c>
      <c r="AT154" s="244" t="s">
        <v>124</v>
      </c>
      <c r="AU154" s="244" t="s">
        <v>80</v>
      </c>
      <c r="AY154" s="17" t="s">
        <v>123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80</v>
      </c>
      <c r="BK154" s="245">
        <f>ROUND(I154*H154,2)</f>
        <v>0</v>
      </c>
      <c r="BL154" s="17" t="s">
        <v>640</v>
      </c>
      <c r="BM154" s="244" t="s">
        <v>641</v>
      </c>
    </row>
    <row r="155" s="2" customFormat="1">
      <c r="A155" s="38"/>
      <c r="B155" s="39"/>
      <c r="C155" s="40"/>
      <c r="D155" s="248" t="s">
        <v>262</v>
      </c>
      <c r="E155" s="40"/>
      <c r="F155" s="291" t="s">
        <v>642</v>
      </c>
      <c r="G155" s="40"/>
      <c r="H155" s="40"/>
      <c r="I155" s="144"/>
      <c r="J155" s="40"/>
      <c r="K155" s="40"/>
      <c r="L155" s="44"/>
      <c r="M155" s="292"/>
      <c r="N155" s="29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262</v>
      </c>
      <c r="AU155" s="17" t="s">
        <v>80</v>
      </c>
    </row>
    <row r="156" s="13" customFormat="1">
      <c r="A156" s="13"/>
      <c r="B156" s="246"/>
      <c r="C156" s="247"/>
      <c r="D156" s="248" t="s">
        <v>131</v>
      </c>
      <c r="E156" s="249" t="s">
        <v>1</v>
      </c>
      <c r="F156" s="250" t="s">
        <v>643</v>
      </c>
      <c r="G156" s="247"/>
      <c r="H156" s="249" t="s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131</v>
      </c>
      <c r="AU156" s="256" t="s">
        <v>80</v>
      </c>
      <c r="AV156" s="13" t="s">
        <v>80</v>
      </c>
      <c r="AW156" s="13" t="s">
        <v>30</v>
      </c>
      <c r="AX156" s="13" t="s">
        <v>73</v>
      </c>
      <c r="AY156" s="256" t="s">
        <v>123</v>
      </c>
    </row>
    <row r="157" s="14" customFormat="1">
      <c r="A157" s="14"/>
      <c r="B157" s="257"/>
      <c r="C157" s="258"/>
      <c r="D157" s="248" t="s">
        <v>131</v>
      </c>
      <c r="E157" s="259" t="s">
        <v>1</v>
      </c>
      <c r="F157" s="260" t="s">
        <v>644</v>
      </c>
      <c r="G157" s="258"/>
      <c r="H157" s="261">
        <v>55.079999999999998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131</v>
      </c>
      <c r="AU157" s="267" t="s">
        <v>80</v>
      </c>
      <c r="AV157" s="14" t="s">
        <v>82</v>
      </c>
      <c r="AW157" s="14" t="s">
        <v>30</v>
      </c>
      <c r="AX157" s="14" t="s">
        <v>73</v>
      </c>
      <c r="AY157" s="267" t="s">
        <v>123</v>
      </c>
    </row>
    <row r="158" s="13" customFormat="1">
      <c r="A158" s="13"/>
      <c r="B158" s="246"/>
      <c r="C158" s="247"/>
      <c r="D158" s="248" t="s">
        <v>131</v>
      </c>
      <c r="E158" s="249" t="s">
        <v>1</v>
      </c>
      <c r="F158" s="250" t="s">
        <v>645</v>
      </c>
      <c r="G158" s="247"/>
      <c r="H158" s="249" t="s">
        <v>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131</v>
      </c>
      <c r="AU158" s="256" t="s">
        <v>80</v>
      </c>
      <c r="AV158" s="13" t="s">
        <v>80</v>
      </c>
      <c r="AW158" s="13" t="s">
        <v>30</v>
      </c>
      <c r="AX158" s="13" t="s">
        <v>73</v>
      </c>
      <c r="AY158" s="256" t="s">
        <v>123</v>
      </c>
    </row>
    <row r="159" s="14" customFormat="1">
      <c r="A159" s="14"/>
      <c r="B159" s="257"/>
      <c r="C159" s="258"/>
      <c r="D159" s="248" t="s">
        <v>131</v>
      </c>
      <c r="E159" s="259" t="s">
        <v>1</v>
      </c>
      <c r="F159" s="260" t="s">
        <v>631</v>
      </c>
      <c r="G159" s="258"/>
      <c r="H159" s="261">
        <v>91.079999999999998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131</v>
      </c>
      <c r="AU159" s="267" t="s">
        <v>80</v>
      </c>
      <c r="AV159" s="14" t="s">
        <v>82</v>
      </c>
      <c r="AW159" s="14" t="s">
        <v>30</v>
      </c>
      <c r="AX159" s="14" t="s">
        <v>73</v>
      </c>
      <c r="AY159" s="267" t="s">
        <v>123</v>
      </c>
    </row>
    <row r="160" s="15" customFormat="1">
      <c r="A160" s="15"/>
      <c r="B160" s="268"/>
      <c r="C160" s="269"/>
      <c r="D160" s="248" t="s">
        <v>131</v>
      </c>
      <c r="E160" s="270" t="s">
        <v>1</v>
      </c>
      <c r="F160" s="271" t="s">
        <v>135</v>
      </c>
      <c r="G160" s="269"/>
      <c r="H160" s="272">
        <v>146.16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131</v>
      </c>
      <c r="AU160" s="278" t="s">
        <v>80</v>
      </c>
      <c r="AV160" s="15" t="s">
        <v>129</v>
      </c>
      <c r="AW160" s="15" t="s">
        <v>4</v>
      </c>
      <c r="AX160" s="15" t="s">
        <v>80</v>
      </c>
      <c r="AY160" s="278" t="s">
        <v>123</v>
      </c>
    </row>
    <row r="161" s="2" customFormat="1" ht="21.75" customHeight="1">
      <c r="A161" s="38"/>
      <c r="B161" s="39"/>
      <c r="C161" s="233" t="s">
        <v>218</v>
      </c>
      <c r="D161" s="233" t="s">
        <v>124</v>
      </c>
      <c r="E161" s="234" t="s">
        <v>646</v>
      </c>
      <c r="F161" s="235" t="s">
        <v>647</v>
      </c>
      <c r="G161" s="236" t="s">
        <v>288</v>
      </c>
      <c r="H161" s="237">
        <v>1</v>
      </c>
      <c r="I161" s="238"/>
      <c r="J161" s="239">
        <f>ROUND(I161*H161,2)</f>
        <v>0</v>
      </c>
      <c r="K161" s="235" t="s">
        <v>579</v>
      </c>
      <c r="L161" s="44"/>
      <c r="M161" s="240" t="s">
        <v>1</v>
      </c>
      <c r="N161" s="241" t="s">
        <v>38</v>
      </c>
      <c r="O161" s="91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4" t="s">
        <v>640</v>
      </c>
      <c r="AT161" s="244" t="s">
        <v>124</v>
      </c>
      <c r="AU161" s="244" t="s">
        <v>80</v>
      </c>
      <c r="AY161" s="17" t="s">
        <v>123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7" t="s">
        <v>80</v>
      </c>
      <c r="BK161" s="245">
        <f>ROUND(I161*H161,2)</f>
        <v>0</v>
      </c>
      <c r="BL161" s="17" t="s">
        <v>640</v>
      </c>
      <c r="BM161" s="244" t="s">
        <v>648</v>
      </c>
    </row>
    <row r="162" s="14" customFormat="1">
      <c r="A162" s="14"/>
      <c r="B162" s="257"/>
      <c r="C162" s="258"/>
      <c r="D162" s="248" t="s">
        <v>131</v>
      </c>
      <c r="E162" s="259" t="s">
        <v>1</v>
      </c>
      <c r="F162" s="260" t="s">
        <v>649</v>
      </c>
      <c r="G162" s="258"/>
      <c r="H162" s="261">
        <v>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131</v>
      </c>
      <c r="AU162" s="267" t="s">
        <v>80</v>
      </c>
      <c r="AV162" s="14" t="s">
        <v>82</v>
      </c>
      <c r="AW162" s="14" t="s">
        <v>30</v>
      </c>
      <c r="AX162" s="14" t="s">
        <v>80</v>
      </c>
      <c r="AY162" s="267" t="s">
        <v>123</v>
      </c>
    </row>
    <row r="163" s="2" customFormat="1" ht="21.75" customHeight="1">
      <c r="A163" s="38"/>
      <c r="B163" s="39"/>
      <c r="C163" s="233" t="s">
        <v>224</v>
      </c>
      <c r="D163" s="233" t="s">
        <v>124</v>
      </c>
      <c r="E163" s="234" t="s">
        <v>650</v>
      </c>
      <c r="F163" s="235" t="s">
        <v>651</v>
      </c>
      <c r="G163" s="236" t="s">
        <v>288</v>
      </c>
      <c r="H163" s="237">
        <v>1</v>
      </c>
      <c r="I163" s="238"/>
      <c r="J163" s="239">
        <f>ROUND(I163*H163,2)</f>
        <v>0</v>
      </c>
      <c r="K163" s="235" t="s">
        <v>579</v>
      </c>
      <c r="L163" s="44"/>
      <c r="M163" s="240" t="s">
        <v>1</v>
      </c>
      <c r="N163" s="241" t="s">
        <v>38</v>
      </c>
      <c r="O163" s="91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4" t="s">
        <v>640</v>
      </c>
      <c r="AT163" s="244" t="s">
        <v>124</v>
      </c>
      <c r="AU163" s="244" t="s">
        <v>80</v>
      </c>
      <c r="AY163" s="17" t="s">
        <v>123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7" t="s">
        <v>80</v>
      </c>
      <c r="BK163" s="245">
        <f>ROUND(I163*H163,2)</f>
        <v>0</v>
      </c>
      <c r="BL163" s="17" t="s">
        <v>640</v>
      </c>
      <c r="BM163" s="244" t="s">
        <v>652</v>
      </c>
    </row>
    <row r="164" s="12" customFormat="1" ht="25.92" customHeight="1">
      <c r="A164" s="12"/>
      <c r="B164" s="219"/>
      <c r="C164" s="220"/>
      <c r="D164" s="221" t="s">
        <v>72</v>
      </c>
      <c r="E164" s="222" t="s">
        <v>86</v>
      </c>
      <c r="F164" s="222" t="s">
        <v>87</v>
      </c>
      <c r="G164" s="220"/>
      <c r="H164" s="220"/>
      <c r="I164" s="223"/>
      <c r="J164" s="224">
        <f>BK164</f>
        <v>0</v>
      </c>
      <c r="K164" s="220"/>
      <c r="L164" s="225"/>
      <c r="M164" s="226"/>
      <c r="N164" s="227"/>
      <c r="O164" s="227"/>
      <c r="P164" s="228">
        <f>SUM(P165:P166)</f>
        <v>0</v>
      </c>
      <c r="Q164" s="227"/>
      <c r="R164" s="228">
        <f>SUM(R165:R166)</f>
        <v>0</v>
      </c>
      <c r="S164" s="227"/>
      <c r="T164" s="22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0" t="s">
        <v>152</v>
      </c>
      <c r="AT164" s="231" t="s">
        <v>72</v>
      </c>
      <c r="AU164" s="231" t="s">
        <v>73</v>
      </c>
      <c r="AY164" s="230" t="s">
        <v>123</v>
      </c>
      <c r="BK164" s="232">
        <f>SUM(BK165:BK166)</f>
        <v>0</v>
      </c>
    </row>
    <row r="165" s="2" customFormat="1" ht="21.75" customHeight="1">
      <c r="A165" s="38"/>
      <c r="B165" s="39"/>
      <c r="C165" s="233" t="s">
        <v>230</v>
      </c>
      <c r="D165" s="233" t="s">
        <v>124</v>
      </c>
      <c r="E165" s="234" t="s">
        <v>653</v>
      </c>
      <c r="F165" s="235" t="s">
        <v>654</v>
      </c>
      <c r="G165" s="236" t="s">
        <v>161</v>
      </c>
      <c r="H165" s="237">
        <v>55.079999999999998</v>
      </c>
      <c r="I165" s="238"/>
      <c r="J165" s="239">
        <f>ROUND(I165*H165,2)</f>
        <v>0</v>
      </c>
      <c r="K165" s="235" t="s">
        <v>579</v>
      </c>
      <c r="L165" s="44"/>
      <c r="M165" s="240" t="s">
        <v>1</v>
      </c>
      <c r="N165" s="241" t="s">
        <v>38</v>
      </c>
      <c r="O165" s="9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129</v>
      </c>
      <c r="AT165" s="244" t="s">
        <v>124</v>
      </c>
      <c r="AU165" s="244" t="s">
        <v>80</v>
      </c>
      <c r="AY165" s="17" t="s">
        <v>123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80</v>
      </c>
      <c r="BK165" s="245">
        <f>ROUND(I165*H165,2)</f>
        <v>0</v>
      </c>
      <c r="BL165" s="17" t="s">
        <v>129</v>
      </c>
      <c r="BM165" s="244" t="s">
        <v>655</v>
      </c>
    </row>
    <row r="166" s="14" customFormat="1">
      <c r="A166" s="14"/>
      <c r="B166" s="257"/>
      <c r="C166" s="258"/>
      <c r="D166" s="248" t="s">
        <v>131</v>
      </c>
      <c r="E166" s="259" t="s">
        <v>1</v>
      </c>
      <c r="F166" s="260" t="s">
        <v>644</v>
      </c>
      <c r="G166" s="258"/>
      <c r="H166" s="261">
        <v>55.079999999999998</v>
      </c>
      <c r="I166" s="262"/>
      <c r="J166" s="258"/>
      <c r="K166" s="258"/>
      <c r="L166" s="263"/>
      <c r="M166" s="299"/>
      <c r="N166" s="300"/>
      <c r="O166" s="300"/>
      <c r="P166" s="300"/>
      <c r="Q166" s="300"/>
      <c r="R166" s="300"/>
      <c r="S166" s="300"/>
      <c r="T166" s="3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131</v>
      </c>
      <c r="AU166" s="267" t="s">
        <v>80</v>
      </c>
      <c r="AV166" s="14" t="s">
        <v>82</v>
      </c>
      <c r="AW166" s="14" t="s">
        <v>30</v>
      </c>
      <c r="AX166" s="14" t="s">
        <v>80</v>
      </c>
      <c r="AY166" s="267" t="s">
        <v>123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183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AY4s76AohOImTtObdzrwbNBXn4eB3Xofw3ps1lyOikIshn63DsT+NI7a75YXbolLkiv61vzSnFBQlo5y9VmICw==" hashValue="ZLb+1FJtab7btA/keePZNOb2f92GzUzgMx+LlJglcVA1fXYlTbhSo2MbM1Fwhq6ESABFnyOXJor0TJVXzrWpHA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82</v>
      </c>
    </row>
    <row r="4" s="1" customFormat="1" ht="24.96" customHeight="1">
      <c r="B4" s="20"/>
      <c r="D4" s="140" t="s">
        <v>89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Oprava mostu v km 68,252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90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574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24. 2. 2020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ROUND((SUM(BE122:BE137)),  2)</f>
        <v>0</v>
      </c>
      <c r="G33" s="38"/>
      <c r="H33" s="38"/>
      <c r="I33" s="162">
        <v>0.20999999999999999</v>
      </c>
      <c r="J33" s="161">
        <f>ROUND(((SUM(BE122:BE137))*I33),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ROUND((SUM(BF122:BF137)),  2)</f>
        <v>0</v>
      </c>
      <c r="G34" s="38"/>
      <c r="H34" s="38"/>
      <c r="I34" s="162">
        <v>0.14999999999999999</v>
      </c>
      <c r="J34" s="161">
        <f>ROUND(((SUM(BF122:BF137))*I34),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ROUND((SUM(BG122:BG137)),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ROUND((SUM(BH122:BH137)),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ROUND((SUM(BI122:BI137)),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Oprava mostu v km 68,252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24. 2. 2020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93</v>
      </c>
      <c r="D94" s="189"/>
      <c r="E94" s="189"/>
      <c r="F94" s="189"/>
      <c r="G94" s="189"/>
      <c r="H94" s="189"/>
      <c r="I94" s="190"/>
      <c r="J94" s="191" t="s">
        <v>94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95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hidden="1" s="9" customFormat="1" ht="24.96" customHeight="1">
      <c r="A97" s="9"/>
      <c r="B97" s="193"/>
      <c r="C97" s="194"/>
      <c r="D97" s="195" t="s">
        <v>574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656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657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658</v>
      </c>
      <c r="E100" s="203"/>
      <c r="F100" s="203"/>
      <c r="G100" s="203"/>
      <c r="H100" s="203"/>
      <c r="I100" s="204"/>
      <c r="J100" s="205">
        <f>J131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659</v>
      </c>
      <c r="E101" s="203"/>
      <c r="F101" s="203"/>
      <c r="G101" s="203"/>
      <c r="H101" s="203"/>
      <c r="I101" s="204"/>
      <c r="J101" s="205">
        <f>J134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660</v>
      </c>
      <c r="E102" s="203"/>
      <c r="F102" s="203"/>
      <c r="G102" s="203"/>
      <c r="H102" s="203"/>
      <c r="I102" s="204"/>
      <c r="J102" s="205">
        <f>J136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Oprava mostu v km 68,252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90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24. 2. 2020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7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7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110</v>
      </c>
      <c r="D121" s="210" t="s">
        <v>58</v>
      </c>
      <c r="E121" s="210" t="s">
        <v>54</v>
      </c>
      <c r="F121" s="210" t="s">
        <v>55</v>
      </c>
      <c r="G121" s="210" t="s">
        <v>111</v>
      </c>
      <c r="H121" s="210" t="s">
        <v>112</v>
      </c>
      <c r="I121" s="211" t="s">
        <v>113</v>
      </c>
      <c r="J121" s="210" t="s">
        <v>94</v>
      </c>
      <c r="K121" s="212" t="s">
        <v>114</v>
      </c>
      <c r="L121" s="213"/>
      <c r="M121" s="100" t="s">
        <v>1</v>
      </c>
      <c r="N121" s="101" t="s">
        <v>37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144"/>
      <c r="J122" s="214">
        <f>BK122</f>
        <v>0</v>
      </c>
      <c r="K122" s="40"/>
      <c r="L122" s="44"/>
      <c r="M122" s="103"/>
      <c r="N122" s="215"/>
      <c r="O122" s="104"/>
      <c r="P122" s="216">
        <f>P123</f>
        <v>0</v>
      </c>
      <c r="Q122" s="104"/>
      <c r="R122" s="216">
        <f>R123</f>
        <v>0</v>
      </c>
      <c r="S122" s="104"/>
      <c r="T122" s="217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96</v>
      </c>
      <c r="BK122" s="218">
        <f>BK123</f>
        <v>0</v>
      </c>
    </row>
    <row r="123" s="12" customFormat="1" ht="25.92" customHeight="1">
      <c r="A123" s="12"/>
      <c r="B123" s="219"/>
      <c r="C123" s="220"/>
      <c r="D123" s="221" t="s">
        <v>72</v>
      </c>
      <c r="E123" s="222" t="s">
        <v>86</v>
      </c>
      <c r="F123" s="222" t="s">
        <v>87</v>
      </c>
      <c r="G123" s="220"/>
      <c r="H123" s="220"/>
      <c r="I123" s="223"/>
      <c r="J123" s="224">
        <f>BK123</f>
        <v>0</v>
      </c>
      <c r="K123" s="220"/>
      <c r="L123" s="225"/>
      <c r="M123" s="226"/>
      <c r="N123" s="227"/>
      <c r="O123" s="227"/>
      <c r="P123" s="228">
        <f>P124+P127+P131+P134+P136</f>
        <v>0</v>
      </c>
      <c r="Q123" s="227"/>
      <c r="R123" s="228">
        <f>R124+R127+R131+R134+R136</f>
        <v>0</v>
      </c>
      <c r="S123" s="227"/>
      <c r="T123" s="229">
        <f>T124+T127+T131+T134+T136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152</v>
      </c>
      <c r="AT123" s="231" t="s">
        <v>72</v>
      </c>
      <c r="AU123" s="231" t="s">
        <v>73</v>
      </c>
      <c r="AY123" s="230" t="s">
        <v>123</v>
      </c>
      <c r="BK123" s="232">
        <f>BK124+BK127+BK131+BK134+BK136</f>
        <v>0</v>
      </c>
    </row>
    <row r="124" s="12" customFormat="1" ht="22.8" customHeight="1">
      <c r="A124" s="12"/>
      <c r="B124" s="219"/>
      <c r="C124" s="220"/>
      <c r="D124" s="221" t="s">
        <v>72</v>
      </c>
      <c r="E124" s="289" t="s">
        <v>661</v>
      </c>
      <c r="F124" s="289" t="s">
        <v>662</v>
      </c>
      <c r="G124" s="220"/>
      <c r="H124" s="220"/>
      <c r="I124" s="223"/>
      <c r="J124" s="290">
        <f>BK124</f>
        <v>0</v>
      </c>
      <c r="K124" s="220"/>
      <c r="L124" s="225"/>
      <c r="M124" s="226"/>
      <c r="N124" s="227"/>
      <c r="O124" s="227"/>
      <c r="P124" s="228">
        <f>SUM(P125:P126)</f>
        <v>0</v>
      </c>
      <c r="Q124" s="227"/>
      <c r="R124" s="228">
        <f>SUM(R125:R126)</f>
        <v>0</v>
      </c>
      <c r="S124" s="227"/>
      <c r="T124" s="229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152</v>
      </c>
      <c r="AT124" s="231" t="s">
        <v>72</v>
      </c>
      <c r="AU124" s="231" t="s">
        <v>80</v>
      </c>
      <c r="AY124" s="230" t="s">
        <v>123</v>
      </c>
      <c r="BK124" s="232">
        <f>SUM(BK125:BK126)</f>
        <v>0</v>
      </c>
    </row>
    <row r="125" s="2" customFormat="1" ht="16.5" customHeight="1">
      <c r="A125" s="38"/>
      <c r="B125" s="39"/>
      <c r="C125" s="233" t="s">
        <v>80</v>
      </c>
      <c r="D125" s="233" t="s">
        <v>124</v>
      </c>
      <c r="E125" s="234" t="s">
        <v>663</v>
      </c>
      <c r="F125" s="235" t="s">
        <v>664</v>
      </c>
      <c r="G125" s="236" t="s">
        <v>665</v>
      </c>
      <c r="H125" s="237">
        <v>1</v>
      </c>
      <c r="I125" s="238"/>
      <c r="J125" s="239">
        <f>ROUND(I125*H125,2)</f>
        <v>0</v>
      </c>
      <c r="K125" s="235" t="s">
        <v>666</v>
      </c>
      <c r="L125" s="44"/>
      <c r="M125" s="240" t="s">
        <v>1</v>
      </c>
      <c r="N125" s="241" t="s">
        <v>38</v>
      </c>
      <c r="O125" s="9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4" t="s">
        <v>667</v>
      </c>
      <c r="AT125" s="244" t="s">
        <v>124</v>
      </c>
      <c r="AU125" s="244" t="s">
        <v>82</v>
      </c>
      <c r="AY125" s="17" t="s">
        <v>123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7" t="s">
        <v>80</v>
      </c>
      <c r="BK125" s="245">
        <f>ROUND(I125*H125,2)</f>
        <v>0</v>
      </c>
      <c r="BL125" s="17" t="s">
        <v>667</v>
      </c>
      <c r="BM125" s="244" t="s">
        <v>668</v>
      </c>
    </row>
    <row r="126" s="2" customFormat="1" ht="16.5" customHeight="1">
      <c r="A126" s="38"/>
      <c r="B126" s="39"/>
      <c r="C126" s="233" t="s">
        <v>82</v>
      </c>
      <c r="D126" s="233" t="s">
        <v>124</v>
      </c>
      <c r="E126" s="234" t="s">
        <v>669</v>
      </c>
      <c r="F126" s="235" t="s">
        <v>670</v>
      </c>
      <c r="G126" s="236" t="s">
        <v>665</v>
      </c>
      <c r="H126" s="237">
        <v>1</v>
      </c>
      <c r="I126" s="238"/>
      <c r="J126" s="239">
        <f>ROUND(I126*H126,2)</f>
        <v>0</v>
      </c>
      <c r="K126" s="235" t="s">
        <v>666</v>
      </c>
      <c r="L126" s="44"/>
      <c r="M126" s="240" t="s">
        <v>1</v>
      </c>
      <c r="N126" s="241" t="s">
        <v>38</v>
      </c>
      <c r="O126" s="91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4" t="s">
        <v>667</v>
      </c>
      <c r="AT126" s="244" t="s">
        <v>124</v>
      </c>
      <c r="AU126" s="244" t="s">
        <v>82</v>
      </c>
      <c r="AY126" s="17" t="s">
        <v>123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7" t="s">
        <v>80</v>
      </c>
      <c r="BK126" s="245">
        <f>ROUND(I126*H126,2)</f>
        <v>0</v>
      </c>
      <c r="BL126" s="17" t="s">
        <v>667</v>
      </c>
      <c r="BM126" s="244" t="s">
        <v>671</v>
      </c>
    </row>
    <row r="127" s="12" customFormat="1" ht="22.8" customHeight="1">
      <c r="A127" s="12"/>
      <c r="B127" s="219"/>
      <c r="C127" s="220"/>
      <c r="D127" s="221" t="s">
        <v>72</v>
      </c>
      <c r="E127" s="289" t="s">
        <v>672</v>
      </c>
      <c r="F127" s="289" t="s">
        <v>673</v>
      </c>
      <c r="G127" s="220"/>
      <c r="H127" s="220"/>
      <c r="I127" s="223"/>
      <c r="J127" s="290">
        <f>BK127</f>
        <v>0</v>
      </c>
      <c r="K127" s="220"/>
      <c r="L127" s="225"/>
      <c r="M127" s="226"/>
      <c r="N127" s="227"/>
      <c r="O127" s="227"/>
      <c r="P127" s="228">
        <f>SUM(P128:P130)</f>
        <v>0</v>
      </c>
      <c r="Q127" s="227"/>
      <c r="R127" s="228">
        <f>SUM(R128:R130)</f>
        <v>0</v>
      </c>
      <c r="S127" s="227"/>
      <c r="T127" s="229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152</v>
      </c>
      <c r="AT127" s="231" t="s">
        <v>72</v>
      </c>
      <c r="AU127" s="231" t="s">
        <v>80</v>
      </c>
      <c r="AY127" s="230" t="s">
        <v>123</v>
      </c>
      <c r="BK127" s="232">
        <f>SUM(BK128:BK130)</f>
        <v>0</v>
      </c>
    </row>
    <row r="128" s="2" customFormat="1" ht="16.5" customHeight="1">
      <c r="A128" s="38"/>
      <c r="B128" s="39"/>
      <c r="C128" s="233" t="s">
        <v>142</v>
      </c>
      <c r="D128" s="233" t="s">
        <v>124</v>
      </c>
      <c r="E128" s="234" t="s">
        <v>674</v>
      </c>
      <c r="F128" s="235" t="s">
        <v>673</v>
      </c>
      <c r="G128" s="236" t="s">
        <v>665</v>
      </c>
      <c r="H128" s="237">
        <v>1</v>
      </c>
      <c r="I128" s="238"/>
      <c r="J128" s="239">
        <f>ROUND(I128*H128,2)</f>
        <v>0</v>
      </c>
      <c r="K128" s="235" t="s">
        <v>666</v>
      </c>
      <c r="L128" s="44"/>
      <c r="M128" s="240" t="s">
        <v>1</v>
      </c>
      <c r="N128" s="241" t="s">
        <v>38</v>
      </c>
      <c r="O128" s="91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4" t="s">
        <v>667</v>
      </c>
      <c r="AT128" s="244" t="s">
        <v>124</v>
      </c>
      <c r="AU128" s="244" t="s">
        <v>82</v>
      </c>
      <c r="AY128" s="17" t="s">
        <v>123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7" t="s">
        <v>80</v>
      </c>
      <c r="BK128" s="245">
        <f>ROUND(I128*H128,2)</f>
        <v>0</v>
      </c>
      <c r="BL128" s="17" t="s">
        <v>667</v>
      </c>
      <c r="BM128" s="244" t="s">
        <v>675</v>
      </c>
    </row>
    <row r="129" s="2" customFormat="1" ht="16.5" customHeight="1">
      <c r="A129" s="38"/>
      <c r="B129" s="39"/>
      <c r="C129" s="233" t="s">
        <v>129</v>
      </c>
      <c r="D129" s="233" t="s">
        <v>124</v>
      </c>
      <c r="E129" s="234" t="s">
        <v>676</v>
      </c>
      <c r="F129" s="235" t="s">
        <v>677</v>
      </c>
      <c r="G129" s="236" t="s">
        <v>665</v>
      </c>
      <c r="H129" s="237">
        <v>1</v>
      </c>
      <c r="I129" s="238"/>
      <c r="J129" s="239">
        <f>ROUND(I129*H129,2)</f>
        <v>0</v>
      </c>
      <c r="K129" s="235" t="s">
        <v>666</v>
      </c>
      <c r="L129" s="44"/>
      <c r="M129" s="240" t="s">
        <v>1</v>
      </c>
      <c r="N129" s="241" t="s">
        <v>38</v>
      </c>
      <c r="O129" s="91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4" t="s">
        <v>667</v>
      </c>
      <c r="AT129" s="244" t="s">
        <v>124</v>
      </c>
      <c r="AU129" s="244" t="s">
        <v>82</v>
      </c>
      <c r="AY129" s="17" t="s">
        <v>123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7" t="s">
        <v>80</v>
      </c>
      <c r="BK129" s="245">
        <f>ROUND(I129*H129,2)</f>
        <v>0</v>
      </c>
      <c r="BL129" s="17" t="s">
        <v>667</v>
      </c>
      <c r="BM129" s="244" t="s">
        <v>678</v>
      </c>
    </row>
    <row r="130" s="2" customFormat="1" ht="16.5" customHeight="1">
      <c r="A130" s="38"/>
      <c r="B130" s="39"/>
      <c r="C130" s="233" t="s">
        <v>152</v>
      </c>
      <c r="D130" s="233" t="s">
        <v>124</v>
      </c>
      <c r="E130" s="234" t="s">
        <v>679</v>
      </c>
      <c r="F130" s="235" t="s">
        <v>680</v>
      </c>
      <c r="G130" s="236" t="s">
        <v>665</v>
      </c>
      <c r="H130" s="237">
        <v>1</v>
      </c>
      <c r="I130" s="238"/>
      <c r="J130" s="239">
        <f>ROUND(I130*H130,2)</f>
        <v>0</v>
      </c>
      <c r="K130" s="235" t="s">
        <v>666</v>
      </c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667</v>
      </c>
      <c r="AT130" s="244" t="s">
        <v>124</v>
      </c>
      <c r="AU130" s="244" t="s">
        <v>82</v>
      </c>
      <c r="AY130" s="17" t="s">
        <v>123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80</v>
      </c>
      <c r="BK130" s="245">
        <f>ROUND(I130*H130,2)</f>
        <v>0</v>
      </c>
      <c r="BL130" s="17" t="s">
        <v>667</v>
      </c>
      <c r="BM130" s="244" t="s">
        <v>681</v>
      </c>
    </row>
    <row r="131" s="12" customFormat="1" ht="22.8" customHeight="1">
      <c r="A131" s="12"/>
      <c r="B131" s="219"/>
      <c r="C131" s="220"/>
      <c r="D131" s="221" t="s">
        <v>72</v>
      </c>
      <c r="E131" s="289" t="s">
        <v>682</v>
      </c>
      <c r="F131" s="289" t="s">
        <v>683</v>
      </c>
      <c r="G131" s="220"/>
      <c r="H131" s="220"/>
      <c r="I131" s="223"/>
      <c r="J131" s="290">
        <f>BK131</f>
        <v>0</v>
      </c>
      <c r="K131" s="220"/>
      <c r="L131" s="225"/>
      <c r="M131" s="226"/>
      <c r="N131" s="227"/>
      <c r="O131" s="227"/>
      <c r="P131" s="228">
        <f>SUM(P132:P133)</f>
        <v>0</v>
      </c>
      <c r="Q131" s="227"/>
      <c r="R131" s="228">
        <f>SUM(R132:R133)</f>
        <v>0</v>
      </c>
      <c r="S131" s="227"/>
      <c r="T131" s="22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152</v>
      </c>
      <c r="AT131" s="231" t="s">
        <v>72</v>
      </c>
      <c r="AU131" s="231" t="s">
        <v>80</v>
      </c>
      <c r="AY131" s="230" t="s">
        <v>123</v>
      </c>
      <c r="BK131" s="232">
        <f>SUM(BK132:BK133)</f>
        <v>0</v>
      </c>
    </row>
    <row r="132" s="2" customFormat="1" ht="16.5" customHeight="1">
      <c r="A132" s="38"/>
      <c r="B132" s="39"/>
      <c r="C132" s="233" t="s">
        <v>157</v>
      </c>
      <c r="D132" s="233" t="s">
        <v>124</v>
      </c>
      <c r="E132" s="234" t="s">
        <v>684</v>
      </c>
      <c r="F132" s="235" t="s">
        <v>685</v>
      </c>
      <c r="G132" s="236" t="s">
        <v>242</v>
      </c>
      <c r="H132" s="237">
        <v>12</v>
      </c>
      <c r="I132" s="238"/>
      <c r="J132" s="239">
        <f>ROUND(I132*H132,2)</f>
        <v>0</v>
      </c>
      <c r="K132" s="235" t="s">
        <v>666</v>
      </c>
      <c r="L132" s="44"/>
      <c r="M132" s="240" t="s">
        <v>1</v>
      </c>
      <c r="N132" s="241" t="s">
        <v>38</v>
      </c>
      <c r="O132" s="91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4" t="s">
        <v>667</v>
      </c>
      <c r="AT132" s="244" t="s">
        <v>124</v>
      </c>
      <c r="AU132" s="244" t="s">
        <v>82</v>
      </c>
      <c r="AY132" s="17" t="s">
        <v>123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7" t="s">
        <v>80</v>
      </c>
      <c r="BK132" s="245">
        <f>ROUND(I132*H132,2)</f>
        <v>0</v>
      </c>
      <c r="BL132" s="17" t="s">
        <v>667</v>
      </c>
      <c r="BM132" s="244" t="s">
        <v>686</v>
      </c>
    </row>
    <row r="133" s="2" customFormat="1" ht="16.5" customHeight="1">
      <c r="A133" s="38"/>
      <c r="B133" s="39"/>
      <c r="C133" s="233" t="s">
        <v>165</v>
      </c>
      <c r="D133" s="233" t="s">
        <v>124</v>
      </c>
      <c r="E133" s="234" t="s">
        <v>687</v>
      </c>
      <c r="F133" s="235" t="s">
        <v>688</v>
      </c>
      <c r="G133" s="236" t="s">
        <v>665</v>
      </c>
      <c r="H133" s="237">
        <v>2</v>
      </c>
      <c r="I133" s="238"/>
      <c r="J133" s="239">
        <f>ROUND(I133*H133,2)</f>
        <v>0</v>
      </c>
      <c r="K133" s="235" t="s">
        <v>666</v>
      </c>
      <c r="L133" s="44"/>
      <c r="M133" s="240" t="s">
        <v>1</v>
      </c>
      <c r="N133" s="241" t="s">
        <v>38</v>
      </c>
      <c r="O133" s="91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4" t="s">
        <v>667</v>
      </c>
      <c r="AT133" s="244" t="s">
        <v>124</v>
      </c>
      <c r="AU133" s="244" t="s">
        <v>82</v>
      </c>
      <c r="AY133" s="17" t="s">
        <v>123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7" t="s">
        <v>80</v>
      </c>
      <c r="BK133" s="245">
        <f>ROUND(I133*H133,2)</f>
        <v>0</v>
      </c>
      <c r="BL133" s="17" t="s">
        <v>667</v>
      </c>
      <c r="BM133" s="244" t="s">
        <v>689</v>
      </c>
    </row>
    <row r="134" s="12" customFormat="1" ht="22.8" customHeight="1">
      <c r="A134" s="12"/>
      <c r="B134" s="219"/>
      <c r="C134" s="220"/>
      <c r="D134" s="221" t="s">
        <v>72</v>
      </c>
      <c r="E134" s="289" t="s">
        <v>690</v>
      </c>
      <c r="F134" s="289" t="s">
        <v>691</v>
      </c>
      <c r="G134" s="220"/>
      <c r="H134" s="220"/>
      <c r="I134" s="223"/>
      <c r="J134" s="290">
        <f>BK134</f>
        <v>0</v>
      </c>
      <c r="K134" s="220"/>
      <c r="L134" s="225"/>
      <c r="M134" s="226"/>
      <c r="N134" s="227"/>
      <c r="O134" s="227"/>
      <c r="P134" s="228">
        <f>P135</f>
        <v>0</v>
      </c>
      <c r="Q134" s="227"/>
      <c r="R134" s="228">
        <f>R135</f>
        <v>0</v>
      </c>
      <c r="S134" s="227"/>
      <c r="T134" s="22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152</v>
      </c>
      <c r="AT134" s="231" t="s">
        <v>72</v>
      </c>
      <c r="AU134" s="231" t="s">
        <v>80</v>
      </c>
      <c r="AY134" s="230" t="s">
        <v>123</v>
      </c>
      <c r="BK134" s="232">
        <f>BK135</f>
        <v>0</v>
      </c>
    </row>
    <row r="135" s="2" customFormat="1" ht="16.5" customHeight="1">
      <c r="A135" s="38"/>
      <c r="B135" s="39"/>
      <c r="C135" s="233" t="s">
        <v>162</v>
      </c>
      <c r="D135" s="233" t="s">
        <v>124</v>
      </c>
      <c r="E135" s="234" t="s">
        <v>692</v>
      </c>
      <c r="F135" s="235" t="s">
        <v>693</v>
      </c>
      <c r="G135" s="236" t="s">
        <v>665</v>
      </c>
      <c r="H135" s="237">
        <v>1</v>
      </c>
      <c r="I135" s="238"/>
      <c r="J135" s="239">
        <f>ROUND(I135*H135,2)</f>
        <v>0</v>
      </c>
      <c r="K135" s="235" t="s">
        <v>666</v>
      </c>
      <c r="L135" s="44"/>
      <c r="M135" s="240" t="s">
        <v>1</v>
      </c>
      <c r="N135" s="241" t="s">
        <v>38</v>
      </c>
      <c r="O135" s="91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4" t="s">
        <v>667</v>
      </c>
      <c r="AT135" s="244" t="s">
        <v>124</v>
      </c>
      <c r="AU135" s="244" t="s">
        <v>82</v>
      </c>
      <c r="AY135" s="17" t="s">
        <v>123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7" t="s">
        <v>80</v>
      </c>
      <c r="BK135" s="245">
        <f>ROUND(I135*H135,2)</f>
        <v>0</v>
      </c>
      <c r="BL135" s="17" t="s">
        <v>667</v>
      </c>
      <c r="BM135" s="244" t="s">
        <v>694</v>
      </c>
    </row>
    <row r="136" s="12" customFormat="1" ht="22.8" customHeight="1">
      <c r="A136" s="12"/>
      <c r="B136" s="219"/>
      <c r="C136" s="220"/>
      <c r="D136" s="221" t="s">
        <v>72</v>
      </c>
      <c r="E136" s="289" t="s">
        <v>695</v>
      </c>
      <c r="F136" s="289" t="s">
        <v>696</v>
      </c>
      <c r="G136" s="220"/>
      <c r="H136" s="220"/>
      <c r="I136" s="223"/>
      <c r="J136" s="290">
        <f>BK136</f>
        <v>0</v>
      </c>
      <c r="K136" s="220"/>
      <c r="L136" s="225"/>
      <c r="M136" s="226"/>
      <c r="N136" s="227"/>
      <c r="O136" s="227"/>
      <c r="P136" s="228">
        <f>P137</f>
        <v>0</v>
      </c>
      <c r="Q136" s="227"/>
      <c r="R136" s="228">
        <f>R137</f>
        <v>0</v>
      </c>
      <c r="S136" s="227"/>
      <c r="T136" s="22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152</v>
      </c>
      <c r="AT136" s="231" t="s">
        <v>72</v>
      </c>
      <c r="AU136" s="231" t="s">
        <v>80</v>
      </c>
      <c r="AY136" s="230" t="s">
        <v>123</v>
      </c>
      <c r="BK136" s="232">
        <f>BK137</f>
        <v>0</v>
      </c>
    </row>
    <row r="137" s="2" customFormat="1" ht="16.5" customHeight="1">
      <c r="A137" s="38"/>
      <c r="B137" s="39"/>
      <c r="C137" s="233" t="s">
        <v>175</v>
      </c>
      <c r="D137" s="233" t="s">
        <v>124</v>
      </c>
      <c r="E137" s="234" t="s">
        <v>697</v>
      </c>
      <c r="F137" s="235" t="s">
        <v>698</v>
      </c>
      <c r="G137" s="236" t="s">
        <v>665</v>
      </c>
      <c r="H137" s="237">
        <v>1</v>
      </c>
      <c r="I137" s="238"/>
      <c r="J137" s="239">
        <f>ROUND(I137*H137,2)</f>
        <v>0</v>
      </c>
      <c r="K137" s="235" t="s">
        <v>666</v>
      </c>
      <c r="L137" s="44"/>
      <c r="M137" s="302" t="s">
        <v>1</v>
      </c>
      <c r="N137" s="303" t="s">
        <v>38</v>
      </c>
      <c r="O137" s="296"/>
      <c r="P137" s="297">
        <f>O137*H137</f>
        <v>0</v>
      </c>
      <c r="Q137" s="297">
        <v>0</v>
      </c>
      <c r="R137" s="297">
        <f>Q137*H137</f>
        <v>0</v>
      </c>
      <c r="S137" s="297">
        <v>0</v>
      </c>
      <c r="T137" s="29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4" t="s">
        <v>667</v>
      </c>
      <c r="AT137" s="244" t="s">
        <v>124</v>
      </c>
      <c r="AU137" s="244" t="s">
        <v>82</v>
      </c>
      <c r="AY137" s="17" t="s">
        <v>123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7" t="s">
        <v>80</v>
      </c>
      <c r="BK137" s="245">
        <f>ROUND(I137*H137,2)</f>
        <v>0</v>
      </c>
      <c r="BL137" s="17" t="s">
        <v>667</v>
      </c>
      <c r="BM137" s="244" t="s">
        <v>699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183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Jjwq9cXogory0C14NNR4IJibXyyIdePB17AR2OaG131aLlBQWv18+p1WdUEx4ju3byRG4tzy//ibZg8Scvjtcg==" hashValue="ny/wqPOmwXyFnvhPt/5xx38uvRJW6Kbg8tueyVDyaQhgxuzfJtY6g99puLz44wy97mpJl92txcRm7iKIF1mOcQ==" algorithmName="SHA-512" password="CC35"/>
  <autoFilter ref="C121:K13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2020-02-27T07:24:56Z</dcterms:created>
  <dcterms:modified xsi:type="dcterms:W3CDTF">2020-02-27T07:25:00Z</dcterms:modified>
</cp:coreProperties>
</file>